
<file path=[Content_Types].xml><?xml version="1.0" encoding="utf-8"?>
<Types xmlns="http://schemas.openxmlformats.org/package/2006/content-types">
  <Default Extension="png" ContentType="image/png"/>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28455" windowHeight="12210"/>
  </bookViews>
  <sheets>
    <sheet name="Rekapitulace stavby" sheetId="1" r:id="rId1"/>
    <sheet name="2024-OST-02-11 - D.1.1-Ar..." sheetId="2" r:id="rId2"/>
    <sheet name="2024-OST-02-14-4-1 - D.1...." sheetId="3" r:id="rId3"/>
    <sheet name="2024-OST-02-14-4-2 - D.1...." sheetId="4" r:id="rId4"/>
    <sheet name="2024-OST-02-14-5-1 - D.1...." sheetId="5" r:id="rId5"/>
    <sheet name="2024-OST-02-14-5-2 - D.1...." sheetId="6" r:id="rId6"/>
    <sheet name="2024-OST-02-VON - Vedlejš..." sheetId="7" r:id="rId7"/>
    <sheet name="Seznam figur" sheetId="8" r:id="rId8"/>
    <sheet name="Pokyny pro vyplnění" sheetId="9" r:id="rId9"/>
  </sheets>
  <definedNames>
    <definedName name="_xlnm._FilterDatabase" localSheetId="1" hidden="1">'2024-OST-02-11 - D.1.1-Ar...'!$C$95:$K$642</definedName>
    <definedName name="_xlnm._FilterDatabase" localSheetId="2" hidden="1">'2024-OST-02-14-4-1 - D.1....'!$C$100:$K$178</definedName>
    <definedName name="_xlnm._FilterDatabase" localSheetId="3" hidden="1">'2024-OST-02-14-4-2 - D.1....'!$C$92:$K$104</definedName>
    <definedName name="_xlnm._FilterDatabase" localSheetId="4" hidden="1">'2024-OST-02-14-5-1 - D.1....'!$C$94:$K$236</definedName>
    <definedName name="_xlnm._FilterDatabase" localSheetId="5" hidden="1">'2024-OST-02-14-5-2 - D.1....'!$C$94:$K$155</definedName>
    <definedName name="_xlnm._FilterDatabase" localSheetId="6" hidden="1">'2024-OST-02-VON - Vedlejš...'!$C$84:$K$111</definedName>
    <definedName name="_xlnm.Print_Titles" localSheetId="1">'2024-OST-02-11 - D.1.1-Ar...'!$95:$95</definedName>
    <definedName name="_xlnm.Print_Titles" localSheetId="2">'2024-OST-02-14-4-1 - D.1....'!$100:$100</definedName>
    <definedName name="_xlnm.Print_Titles" localSheetId="3">'2024-OST-02-14-4-2 - D.1....'!$92:$92</definedName>
    <definedName name="_xlnm.Print_Titles" localSheetId="4">'2024-OST-02-14-5-1 - D.1....'!$94:$94</definedName>
    <definedName name="_xlnm.Print_Titles" localSheetId="5">'2024-OST-02-14-5-2 - D.1....'!$94:$94</definedName>
    <definedName name="_xlnm.Print_Titles" localSheetId="6">'2024-OST-02-VON - Vedlejš...'!$84:$84</definedName>
    <definedName name="_xlnm.Print_Titles" localSheetId="0">'Rekapitulace stavby'!$52:$52</definedName>
    <definedName name="_xlnm.Print_Titles" localSheetId="7">'Seznam figur'!$9:$9</definedName>
    <definedName name="_xlnm.Print_Area" localSheetId="1">'2024-OST-02-11 - D.1.1-Ar...'!$C$4:$J$39,'2024-OST-02-11 - D.1.1-Ar...'!$C$45:$J$77,'2024-OST-02-11 - D.1.1-Ar...'!$C$83:$K$642</definedName>
    <definedName name="_xlnm.Print_Area" localSheetId="2">'2024-OST-02-14-4-1 - D.1....'!$C$4:$J$43,'2024-OST-02-14-4-1 - D.1....'!$C$49:$J$78,'2024-OST-02-14-4-1 - D.1....'!$C$84:$K$178</definedName>
    <definedName name="_xlnm.Print_Area" localSheetId="3">'2024-OST-02-14-4-2 - D.1....'!$C$4:$J$43,'2024-OST-02-14-4-2 - D.1....'!$C$49:$J$70,'2024-OST-02-14-4-2 - D.1....'!$C$76:$K$104</definedName>
    <definedName name="_xlnm.Print_Area" localSheetId="4">'2024-OST-02-14-5-1 - D.1....'!$C$4:$J$43,'2024-OST-02-14-5-1 - D.1....'!$C$49:$J$72,'2024-OST-02-14-5-1 - D.1....'!$C$78:$K$236</definedName>
    <definedName name="_xlnm.Print_Area" localSheetId="5">'2024-OST-02-14-5-2 - D.1....'!$C$4:$J$43,'2024-OST-02-14-5-2 - D.1....'!$C$49:$J$72,'2024-OST-02-14-5-2 - D.1....'!$C$78:$K$155</definedName>
    <definedName name="_xlnm.Print_Area" localSheetId="6">'2024-OST-02-VON - Vedlejš...'!$C$4:$J$39,'2024-OST-02-VON - Vedlejš...'!$C$45:$J$66,'2024-OST-02-VON - Vedlejš...'!$C$72:$K$111</definedName>
    <definedName name="_xlnm.Print_Area" localSheetId="8">'Pokyny pro vyplnění'!$B$2:$K$71,'Pokyny pro vyplnění'!$B$74:$K$118,'Pokyny pro vyplnění'!$B$121:$K$161,'Pokyny pro vyplnění'!$B$164:$K$219</definedName>
    <definedName name="_xlnm.Print_Area" localSheetId="0">'Rekapitulace stavby'!$D$4:$AO$36,'Rekapitulace stavby'!$C$42:$AQ$64</definedName>
    <definedName name="_xlnm.Print_Area" localSheetId="7">'Seznam figur'!$C$4:$G$78</definedName>
  </definedNames>
  <calcPr calcId="125725"/>
</workbook>
</file>

<file path=xl/calcChain.xml><?xml version="1.0" encoding="utf-8"?>
<calcChain xmlns="http://schemas.openxmlformats.org/spreadsheetml/2006/main">
  <c r="D7" i="8"/>
  <c r="J37" i="7"/>
  <c r="J36"/>
  <c r="AY63" i="1" s="1"/>
  <c r="J35" i="7"/>
  <c r="AX63" i="1"/>
  <c r="BI110" i="7"/>
  <c r="BH110"/>
  <c r="BG110"/>
  <c r="BF110"/>
  <c r="T110"/>
  <c r="T109"/>
  <c r="R110"/>
  <c r="R109"/>
  <c r="P110"/>
  <c r="P109" s="1"/>
  <c r="BI106"/>
  <c r="BH106"/>
  <c r="BG106"/>
  <c r="BF106"/>
  <c r="T106"/>
  <c r="T105"/>
  <c r="R106"/>
  <c r="R105"/>
  <c r="P106"/>
  <c r="P105"/>
  <c r="BI102"/>
  <c r="BH102"/>
  <c r="BG102"/>
  <c r="BF102"/>
  <c r="T102"/>
  <c r="T101"/>
  <c r="R102"/>
  <c r="R101"/>
  <c r="P102"/>
  <c r="P101"/>
  <c r="BI98"/>
  <c r="BH98"/>
  <c r="BG98"/>
  <c r="BF98"/>
  <c r="T98"/>
  <c r="T97"/>
  <c r="R98"/>
  <c r="R97"/>
  <c r="P98"/>
  <c r="P97"/>
  <c r="BI94"/>
  <c r="BH94"/>
  <c r="BG94"/>
  <c r="BF94"/>
  <c r="T94"/>
  <c r="R94"/>
  <c r="P94"/>
  <c r="BI92"/>
  <c r="BH92"/>
  <c r="BG92"/>
  <c r="BF92"/>
  <c r="T92"/>
  <c r="R92"/>
  <c r="P92"/>
  <c r="BI90"/>
  <c r="BH90"/>
  <c r="BG90"/>
  <c r="BF90"/>
  <c r="T90"/>
  <c r="R90"/>
  <c r="P90"/>
  <c r="BI88"/>
  <c r="BH88"/>
  <c r="BG88"/>
  <c r="BF88"/>
  <c r="T88"/>
  <c r="R88"/>
  <c r="P88"/>
  <c r="J82"/>
  <c r="J81"/>
  <c r="F81"/>
  <c r="F79"/>
  <c r="E77"/>
  <c r="J55"/>
  <c r="J54"/>
  <c r="F54"/>
  <c r="F52"/>
  <c r="E50"/>
  <c r="J18"/>
  <c r="E18"/>
  <c r="F82"/>
  <c r="J17"/>
  <c r="J12"/>
  <c r="J52" s="1"/>
  <c r="E7"/>
  <c r="E48"/>
  <c r="J41" i="6"/>
  <c r="J40"/>
  <c r="AY62" i="1"/>
  <c r="J39" i="6"/>
  <c r="AX62" i="1" s="1"/>
  <c r="BI155" i="6"/>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11"/>
  <c r="BH111"/>
  <c r="BG111"/>
  <c r="BF111"/>
  <c r="T111"/>
  <c r="R111"/>
  <c r="P111"/>
  <c r="BI107"/>
  <c r="BH107"/>
  <c r="BG107"/>
  <c r="BF107"/>
  <c r="T107"/>
  <c r="R107"/>
  <c r="P107"/>
  <c r="BI104"/>
  <c r="BH104"/>
  <c r="BG104"/>
  <c r="BF104"/>
  <c r="T104"/>
  <c r="R104"/>
  <c r="P104"/>
  <c r="BI101"/>
  <c r="BH101"/>
  <c r="BG101"/>
  <c r="BF101"/>
  <c r="T101"/>
  <c r="R101"/>
  <c r="P101"/>
  <c r="BI98"/>
  <c r="BH98"/>
  <c r="BG98"/>
  <c r="BF98"/>
  <c r="T98"/>
  <c r="R98"/>
  <c r="P98"/>
  <c r="J92"/>
  <c r="J91"/>
  <c r="F91"/>
  <c r="F89"/>
  <c r="E87"/>
  <c r="J63"/>
  <c r="J62"/>
  <c r="F62"/>
  <c r="F60"/>
  <c r="E58"/>
  <c r="J22"/>
  <c r="E22"/>
  <c r="F63" s="1"/>
  <c r="J21"/>
  <c r="J16"/>
  <c r="J89" s="1"/>
  <c r="E7"/>
  <c r="E81" s="1"/>
  <c r="J41" i="5"/>
  <c r="J40"/>
  <c r="AY61" i="1" s="1"/>
  <c r="J39" i="5"/>
  <c r="AX61" i="1"/>
  <c r="BI236" i="5"/>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5"/>
  <c r="BH225"/>
  <c r="BG225"/>
  <c r="BF225"/>
  <c r="T225"/>
  <c r="R225"/>
  <c r="P225"/>
  <c r="BI222"/>
  <c r="BH222"/>
  <c r="BG222"/>
  <c r="BF222"/>
  <c r="T222"/>
  <c r="R222"/>
  <c r="P222"/>
  <c r="BI219"/>
  <c r="BH219"/>
  <c r="BG219"/>
  <c r="BF219"/>
  <c r="T219"/>
  <c r="R219"/>
  <c r="P219"/>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J92"/>
  <c r="J91"/>
  <c r="F91"/>
  <c r="F89"/>
  <c r="E87"/>
  <c r="J63"/>
  <c r="J62"/>
  <c r="F62"/>
  <c r="F60"/>
  <c r="E58"/>
  <c r="J22"/>
  <c r="E22"/>
  <c r="F63" s="1"/>
  <c r="J21"/>
  <c r="J16"/>
  <c r="J60" s="1"/>
  <c r="E7"/>
  <c r="E81" s="1"/>
  <c r="J41" i="4"/>
  <c r="J40"/>
  <c r="AY59" i="1" s="1"/>
  <c r="J39" i="4"/>
  <c r="AX59" i="1" s="1"/>
  <c r="BI104" i="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J90"/>
  <c r="J89"/>
  <c r="F89"/>
  <c r="F87"/>
  <c r="E85"/>
  <c r="J63"/>
  <c r="J62"/>
  <c r="F62"/>
  <c r="F60"/>
  <c r="E58"/>
  <c r="J22"/>
  <c r="E22"/>
  <c r="F90"/>
  <c r="J21"/>
  <c r="J16"/>
  <c r="J87" s="1"/>
  <c r="E7"/>
  <c r="E79"/>
  <c r="J41" i="3"/>
  <c r="J40"/>
  <c r="AY58" i="1"/>
  <c r="J39" i="3"/>
  <c r="AX58" i="1" s="1"/>
  <c r="BI178" i="3"/>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T165"/>
  <c r="R166"/>
  <c r="R165" s="1"/>
  <c r="P166"/>
  <c r="P165" s="1"/>
  <c r="BI164"/>
  <c r="BH164"/>
  <c r="BG164"/>
  <c r="BF164"/>
  <c r="T164"/>
  <c r="R164"/>
  <c r="P164"/>
  <c r="BI163"/>
  <c r="BH163"/>
  <c r="BG163"/>
  <c r="BF163"/>
  <c r="T163"/>
  <c r="R163"/>
  <c r="P163"/>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J98"/>
  <c r="J97"/>
  <c r="F97"/>
  <c r="F95"/>
  <c r="E93"/>
  <c r="J63"/>
  <c r="J62"/>
  <c r="F62"/>
  <c r="F60"/>
  <c r="E58"/>
  <c r="J22"/>
  <c r="E22"/>
  <c r="F63" s="1"/>
  <c r="J21"/>
  <c r="J16"/>
  <c r="J95" s="1"/>
  <c r="E7"/>
  <c r="E87" s="1"/>
  <c r="J37" i="2"/>
  <c r="J36"/>
  <c r="AY55" i="1" s="1"/>
  <c r="J35" i="2"/>
  <c r="AX55" i="1" s="1"/>
  <c r="BI635" i="2"/>
  <c r="BH635"/>
  <c r="BG635"/>
  <c r="BF635"/>
  <c r="T635"/>
  <c r="R635"/>
  <c r="P635"/>
  <c r="BI631"/>
  <c r="BH631"/>
  <c r="BG631"/>
  <c r="BF631"/>
  <c r="T631"/>
  <c r="R631"/>
  <c r="P631"/>
  <c r="BI617"/>
  <c r="BH617"/>
  <c r="BG617"/>
  <c r="BF617"/>
  <c r="T617"/>
  <c r="R617"/>
  <c r="P617"/>
  <c r="BI611"/>
  <c r="BH611"/>
  <c r="BG611"/>
  <c r="BF611"/>
  <c r="T611"/>
  <c r="R611"/>
  <c r="P611"/>
  <c r="BI604"/>
  <c r="BH604"/>
  <c r="BG604"/>
  <c r="BF604"/>
  <c r="T604"/>
  <c r="R604"/>
  <c r="P604"/>
  <c r="BI597"/>
  <c r="BH597"/>
  <c r="BG597"/>
  <c r="BF597"/>
  <c r="T597"/>
  <c r="R597"/>
  <c r="P597"/>
  <c r="BI590"/>
  <c r="BH590"/>
  <c r="BG590"/>
  <c r="BF590"/>
  <c r="T590"/>
  <c r="R590"/>
  <c r="P590"/>
  <c r="BI584"/>
  <c r="BH584"/>
  <c r="BG584"/>
  <c r="BF584"/>
  <c r="T584"/>
  <c r="R584"/>
  <c r="P584"/>
  <c r="BI578"/>
  <c r="BH578"/>
  <c r="BG578"/>
  <c r="BF578"/>
  <c r="T578"/>
  <c r="R578"/>
  <c r="P578"/>
  <c r="BI574"/>
  <c r="BH574"/>
  <c r="BG574"/>
  <c r="BF574"/>
  <c r="T574"/>
  <c r="R574"/>
  <c r="P574"/>
  <c r="BI570"/>
  <c r="BH570"/>
  <c r="BG570"/>
  <c r="BF570"/>
  <c r="T570"/>
  <c r="R570"/>
  <c r="P570"/>
  <c r="BI567"/>
  <c r="BH567"/>
  <c r="BG567"/>
  <c r="BF567"/>
  <c r="T567"/>
  <c r="R567"/>
  <c r="P567"/>
  <c r="BI563"/>
  <c r="BH563"/>
  <c r="BG563"/>
  <c r="BF563"/>
  <c r="T563"/>
  <c r="R563"/>
  <c r="P563"/>
  <c r="BI559"/>
  <c r="BH559"/>
  <c r="BG559"/>
  <c r="BF559"/>
  <c r="T559"/>
  <c r="R559"/>
  <c r="P559"/>
  <c r="BI555"/>
  <c r="BH555"/>
  <c r="BG555"/>
  <c r="BF555"/>
  <c r="T555"/>
  <c r="R555"/>
  <c r="P555"/>
  <c r="BI553"/>
  <c r="BH553"/>
  <c r="BG553"/>
  <c r="BF553"/>
  <c r="T553"/>
  <c r="R553"/>
  <c r="P553"/>
  <c r="BI547"/>
  <c r="BH547"/>
  <c r="BG547"/>
  <c r="BF547"/>
  <c r="T547"/>
  <c r="R547"/>
  <c r="P547"/>
  <c r="BI542"/>
  <c r="BH542"/>
  <c r="BG542"/>
  <c r="BF542"/>
  <c r="T542"/>
  <c r="R542"/>
  <c r="P542"/>
  <c r="BI538"/>
  <c r="BH538"/>
  <c r="BG538"/>
  <c r="BF538"/>
  <c r="T538"/>
  <c r="R538"/>
  <c r="P538"/>
  <c r="BI536"/>
  <c r="BH536"/>
  <c r="BG536"/>
  <c r="BF536"/>
  <c r="T536"/>
  <c r="R536"/>
  <c r="P536"/>
  <c r="BI531"/>
  <c r="BH531"/>
  <c r="BG531"/>
  <c r="BF531"/>
  <c r="T531"/>
  <c r="R531"/>
  <c r="P531"/>
  <c r="BI525"/>
  <c r="BH525"/>
  <c r="BG525"/>
  <c r="BF525"/>
  <c r="T525"/>
  <c r="R525"/>
  <c r="P525"/>
  <c r="BI521"/>
  <c r="BH521"/>
  <c r="BG521"/>
  <c r="BF521"/>
  <c r="T521"/>
  <c r="R521"/>
  <c r="P521"/>
  <c r="BI517"/>
  <c r="BH517"/>
  <c r="BG517"/>
  <c r="BF517"/>
  <c r="T517"/>
  <c r="R517"/>
  <c r="P517"/>
  <c r="BI513"/>
  <c r="BH513"/>
  <c r="BG513"/>
  <c r="BF513"/>
  <c r="T513"/>
  <c r="R513"/>
  <c r="P513"/>
  <c r="BI509"/>
  <c r="BH509"/>
  <c r="BG509"/>
  <c r="BF509"/>
  <c r="T509"/>
  <c r="R509"/>
  <c r="P509"/>
  <c r="BI506"/>
  <c r="BH506"/>
  <c r="BG506"/>
  <c r="BF506"/>
  <c r="T506"/>
  <c r="R506"/>
  <c r="P506"/>
  <c r="BI501"/>
  <c r="BH501"/>
  <c r="BG501"/>
  <c r="BF501"/>
  <c r="T501"/>
  <c r="R501"/>
  <c r="P501"/>
  <c r="BI497"/>
  <c r="BH497"/>
  <c r="BG497"/>
  <c r="BF497"/>
  <c r="T497"/>
  <c r="R497"/>
  <c r="P497"/>
  <c r="BI493"/>
  <c r="BH493"/>
  <c r="BG493"/>
  <c r="BF493"/>
  <c r="T493"/>
  <c r="R493"/>
  <c r="P493"/>
  <c r="BI489"/>
  <c r="BH489"/>
  <c r="BG489"/>
  <c r="BF489"/>
  <c r="T489"/>
  <c r="R489"/>
  <c r="P489"/>
  <c r="BI483"/>
  <c r="BH483"/>
  <c r="BG483"/>
  <c r="BF483"/>
  <c r="T483"/>
  <c r="R483"/>
  <c r="P483"/>
  <c r="BI479"/>
  <c r="BH479"/>
  <c r="BG479"/>
  <c r="BF479"/>
  <c r="T479"/>
  <c r="R479"/>
  <c r="P479"/>
  <c r="BI475"/>
  <c r="BH475"/>
  <c r="BG475"/>
  <c r="BF475"/>
  <c r="T475"/>
  <c r="R475"/>
  <c r="P475"/>
  <c r="BI471"/>
  <c r="BH471"/>
  <c r="BG471"/>
  <c r="BF471"/>
  <c r="T471"/>
  <c r="R471"/>
  <c r="P471"/>
  <c r="BI469"/>
  <c r="BH469"/>
  <c r="BG469"/>
  <c r="BF469"/>
  <c r="T469"/>
  <c r="R469"/>
  <c r="P469"/>
  <c r="BI464"/>
  <c r="BH464"/>
  <c r="BG464"/>
  <c r="BF464"/>
  <c r="T464"/>
  <c r="R464"/>
  <c r="P464"/>
  <c r="BI460"/>
  <c r="BH460"/>
  <c r="BG460"/>
  <c r="BF460"/>
  <c r="T460"/>
  <c r="R460"/>
  <c r="P460"/>
  <c r="BI454"/>
  <c r="BH454"/>
  <c r="BG454"/>
  <c r="BF454"/>
  <c r="T454"/>
  <c r="R454"/>
  <c r="P454"/>
  <c r="BI452"/>
  <c r="BH452"/>
  <c r="BG452"/>
  <c r="BF452"/>
  <c r="T452"/>
  <c r="R452"/>
  <c r="P452"/>
  <c r="BI448"/>
  <c r="BH448"/>
  <c r="BG448"/>
  <c r="BF448"/>
  <c r="T448"/>
  <c r="R448"/>
  <c r="P448"/>
  <c r="BI446"/>
  <c r="BH446"/>
  <c r="BG446"/>
  <c r="BF446"/>
  <c r="T446"/>
  <c r="R446"/>
  <c r="P446"/>
  <c r="BI442"/>
  <c r="BH442"/>
  <c r="BG442"/>
  <c r="BF442"/>
  <c r="T442"/>
  <c r="R442"/>
  <c r="P442"/>
  <c r="BI438"/>
  <c r="BH438"/>
  <c r="BG438"/>
  <c r="BF438"/>
  <c r="T438"/>
  <c r="R438"/>
  <c r="P438"/>
  <c r="BI433"/>
  <c r="BH433"/>
  <c r="BG433"/>
  <c r="BF433"/>
  <c r="T433"/>
  <c r="R433"/>
  <c r="P433"/>
  <c r="BI428"/>
  <c r="BH428"/>
  <c r="BG428"/>
  <c r="BF428"/>
  <c r="T428"/>
  <c r="R428"/>
  <c r="P428"/>
  <c r="BI425"/>
  <c r="BH425"/>
  <c r="BG425"/>
  <c r="BF425"/>
  <c r="T425"/>
  <c r="R425"/>
  <c r="P425"/>
  <c r="BI423"/>
  <c r="BH423"/>
  <c r="BG423"/>
  <c r="BF423"/>
  <c r="T423"/>
  <c r="R423"/>
  <c r="P423"/>
  <c r="BI419"/>
  <c r="BH419"/>
  <c r="BG419"/>
  <c r="BF419"/>
  <c r="T419"/>
  <c r="R419"/>
  <c r="P419"/>
  <c r="BI416"/>
  <c r="BH416"/>
  <c r="BG416"/>
  <c r="BF416"/>
  <c r="T416"/>
  <c r="R416"/>
  <c r="P416"/>
  <c r="BI414"/>
  <c r="BH414"/>
  <c r="BG414"/>
  <c r="BF414"/>
  <c r="T414"/>
  <c r="R414"/>
  <c r="P414"/>
  <c r="BI412"/>
  <c r="BH412"/>
  <c r="BG412"/>
  <c r="BF412"/>
  <c r="T412"/>
  <c r="R412"/>
  <c r="P412"/>
  <c r="BI410"/>
  <c r="BH410"/>
  <c r="BG410"/>
  <c r="BF410"/>
  <c r="T410"/>
  <c r="R410"/>
  <c r="P410"/>
  <c r="BI408"/>
  <c r="BH408"/>
  <c r="BG408"/>
  <c r="BF408"/>
  <c r="T408"/>
  <c r="R408"/>
  <c r="P408"/>
  <c r="BI406"/>
  <c r="BH406"/>
  <c r="BG406"/>
  <c r="BF406"/>
  <c r="T406"/>
  <c r="R406"/>
  <c r="P406"/>
  <c r="BI404"/>
  <c r="BH404"/>
  <c r="BG404"/>
  <c r="BF404"/>
  <c r="T404"/>
  <c r="R404"/>
  <c r="P404"/>
  <c r="BI401"/>
  <c r="BH401"/>
  <c r="BG401"/>
  <c r="BF401"/>
  <c r="T401"/>
  <c r="R401"/>
  <c r="P401"/>
  <c r="BI395"/>
  <c r="BH395"/>
  <c r="BG395"/>
  <c r="BF395"/>
  <c r="T395"/>
  <c r="R395"/>
  <c r="P395"/>
  <c r="BI392"/>
  <c r="BH392"/>
  <c r="BG392"/>
  <c r="BF392"/>
  <c r="T392"/>
  <c r="R392"/>
  <c r="P392"/>
  <c r="BI388"/>
  <c r="BH388"/>
  <c r="BG388"/>
  <c r="BF388"/>
  <c r="T388"/>
  <c r="R388"/>
  <c r="P388"/>
  <c r="BI383"/>
  <c r="BH383"/>
  <c r="BG383"/>
  <c r="BF383"/>
  <c r="T383"/>
  <c r="R383"/>
  <c r="P383"/>
  <c r="BI379"/>
  <c r="BH379"/>
  <c r="BG379"/>
  <c r="BF379"/>
  <c r="T379"/>
  <c r="R379"/>
  <c r="P379"/>
  <c r="BI375"/>
  <c r="BH375"/>
  <c r="BG375"/>
  <c r="BF375"/>
  <c r="T375"/>
  <c r="R375"/>
  <c r="P375"/>
  <c r="BI372"/>
  <c r="BH372"/>
  <c r="BG372"/>
  <c r="BF372"/>
  <c r="T372"/>
  <c r="R372"/>
  <c r="P372"/>
  <c r="BI370"/>
  <c r="BH370"/>
  <c r="BG370"/>
  <c r="BF370"/>
  <c r="T370"/>
  <c r="R370"/>
  <c r="P370"/>
  <c r="BI366"/>
  <c r="BH366"/>
  <c r="BG366"/>
  <c r="BF366"/>
  <c r="T366"/>
  <c r="R366"/>
  <c r="P366"/>
  <c r="BI361"/>
  <c r="BH361"/>
  <c r="BG361"/>
  <c r="BF361"/>
  <c r="T361"/>
  <c r="T360" s="1"/>
  <c r="R361"/>
  <c r="R360"/>
  <c r="P361"/>
  <c r="P360"/>
  <c r="BI358"/>
  <c r="BH358"/>
  <c r="BG358"/>
  <c r="BF358"/>
  <c r="T358"/>
  <c r="R358"/>
  <c r="P358"/>
  <c r="BI354"/>
  <c r="BH354"/>
  <c r="BG354"/>
  <c r="BF354"/>
  <c r="T354"/>
  <c r="R354"/>
  <c r="P354"/>
  <c r="BI352"/>
  <c r="BH352"/>
  <c r="BG352"/>
  <c r="BF352"/>
  <c r="T352"/>
  <c r="R352"/>
  <c r="P352"/>
  <c r="BI350"/>
  <c r="BH350"/>
  <c r="BG350"/>
  <c r="BF350"/>
  <c r="T350"/>
  <c r="R350"/>
  <c r="P350"/>
  <c r="BI339"/>
  <c r="BH339"/>
  <c r="BG339"/>
  <c r="BF339"/>
  <c r="T339"/>
  <c r="R339"/>
  <c r="P339"/>
  <c r="BI329"/>
  <c r="BH329"/>
  <c r="BG329"/>
  <c r="BF329"/>
  <c r="T329"/>
  <c r="R329"/>
  <c r="P329"/>
  <c r="BI324"/>
  <c r="BH324"/>
  <c r="BG324"/>
  <c r="BF324"/>
  <c r="T324"/>
  <c r="R324"/>
  <c r="P324"/>
  <c r="BI320"/>
  <c r="BH320"/>
  <c r="BG320"/>
  <c r="BF320"/>
  <c r="T320"/>
  <c r="R320"/>
  <c r="P320"/>
  <c r="BI316"/>
  <c r="BH316"/>
  <c r="BG316"/>
  <c r="BF316"/>
  <c r="T316"/>
  <c r="R316"/>
  <c r="P316"/>
  <c r="BI312"/>
  <c r="BH312"/>
  <c r="BG312"/>
  <c r="BF312"/>
  <c r="T312"/>
  <c r="R312"/>
  <c r="P312"/>
  <c r="BI308"/>
  <c r="BH308"/>
  <c r="BG308"/>
  <c r="BF308"/>
  <c r="T308"/>
  <c r="R308"/>
  <c r="P308"/>
  <c r="BI304"/>
  <c r="BH304"/>
  <c r="BG304"/>
  <c r="BF304"/>
  <c r="T304"/>
  <c r="R304"/>
  <c r="P304"/>
  <c r="BI303"/>
  <c r="BH303"/>
  <c r="BG303"/>
  <c r="BF303"/>
  <c r="T303"/>
  <c r="R303"/>
  <c r="P303"/>
  <c r="BI301"/>
  <c r="BH301"/>
  <c r="BG301"/>
  <c r="BF301"/>
  <c r="T301"/>
  <c r="R301"/>
  <c r="P301"/>
  <c r="BI300"/>
  <c r="BH300"/>
  <c r="BG300"/>
  <c r="BF300"/>
  <c r="T300"/>
  <c r="R300"/>
  <c r="P300"/>
  <c r="BI296"/>
  <c r="BH296"/>
  <c r="BG296"/>
  <c r="BF296"/>
  <c r="T296"/>
  <c r="R296"/>
  <c r="P296"/>
  <c r="BI292"/>
  <c r="BH292"/>
  <c r="BG292"/>
  <c r="BF292"/>
  <c r="T292"/>
  <c r="R292"/>
  <c r="P292"/>
  <c r="BI286"/>
  <c r="BH286"/>
  <c r="BG286"/>
  <c r="BF286"/>
  <c r="T286"/>
  <c r="R286"/>
  <c r="P286"/>
  <c r="BI278"/>
  <c r="BH278"/>
  <c r="BG278"/>
  <c r="BF278"/>
  <c r="T278"/>
  <c r="R278"/>
  <c r="P278"/>
  <c r="BI277"/>
  <c r="BH277"/>
  <c r="BG277"/>
  <c r="BF277"/>
  <c r="T277"/>
  <c r="R277"/>
  <c r="P277"/>
  <c r="BI275"/>
  <c r="BH275"/>
  <c r="BG275"/>
  <c r="BF275"/>
  <c r="T275"/>
  <c r="R275"/>
  <c r="P275"/>
  <c r="BI274"/>
  <c r="BH274"/>
  <c r="BG274"/>
  <c r="BF274"/>
  <c r="T274"/>
  <c r="R274"/>
  <c r="P274"/>
  <c r="BI273"/>
  <c r="BH273"/>
  <c r="BG273"/>
  <c r="BF273"/>
  <c r="T273"/>
  <c r="R273"/>
  <c r="P273"/>
  <c r="BI268"/>
  <c r="BH268"/>
  <c r="BG268"/>
  <c r="BF268"/>
  <c r="T268"/>
  <c r="R268"/>
  <c r="P268"/>
  <c r="BI264"/>
  <c r="BH264"/>
  <c r="BG264"/>
  <c r="BF264"/>
  <c r="T264"/>
  <c r="R264"/>
  <c r="P264"/>
  <c r="BI259"/>
  <c r="BH259"/>
  <c r="BG259"/>
  <c r="BF259"/>
  <c r="T259"/>
  <c r="R259"/>
  <c r="P259"/>
  <c r="BI253"/>
  <c r="BH253"/>
  <c r="BG253"/>
  <c r="BF253"/>
  <c r="T253"/>
  <c r="R253"/>
  <c r="P253"/>
  <c r="BI246"/>
  <c r="BH246"/>
  <c r="BG246"/>
  <c r="BF246"/>
  <c r="T246"/>
  <c r="R246"/>
  <c r="P246"/>
  <c r="BI239"/>
  <c r="BH239"/>
  <c r="BG239"/>
  <c r="BF239"/>
  <c r="T239"/>
  <c r="R239"/>
  <c r="P239"/>
  <c r="BI231"/>
  <c r="BH231"/>
  <c r="BG231"/>
  <c r="BF231"/>
  <c r="T231"/>
  <c r="R231"/>
  <c r="P231"/>
  <c r="BI227"/>
  <c r="BH227"/>
  <c r="BG227"/>
  <c r="BF227"/>
  <c r="T227"/>
  <c r="R227"/>
  <c r="P227"/>
  <c r="BI219"/>
  <c r="BH219"/>
  <c r="BG219"/>
  <c r="BF219"/>
  <c r="T219"/>
  <c r="R219"/>
  <c r="P219"/>
  <c r="BI211"/>
  <c r="BH211"/>
  <c r="BG211"/>
  <c r="BF211"/>
  <c r="T211"/>
  <c r="R211"/>
  <c r="P211"/>
  <c r="BI201"/>
  <c r="BH201"/>
  <c r="BG201"/>
  <c r="BF201"/>
  <c r="T201"/>
  <c r="R201"/>
  <c r="P201"/>
  <c r="BI197"/>
  <c r="BH197"/>
  <c r="BG197"/>
  <c r="BF197"/>
  <c r="T197"/>
  <c r="R197"/>
  <c r="P197"/>
  <c r="BI191"/>
  <c r="BH191"/>
  <c r="BG191"/>
  <c r="BF191"/>
  <c r="T191"/>
  <c r="R191"/>
  <c r="P191"/>
  <c r="BI182"/>
  <c r="BH182"/>
  <c r="BG182"/>
  <c r="BF182"/>
  <c r="T182"/>
  <c r="R182"/>
  <c r="P182"/>
  <c r="BI177"/>
  <c r="BH177"/>
  <c r="BG177"/>
  <c r="BF177"/>
  <c r="T177"/>
  <c r="R177"/>
  <c r="P177"/>
  <c r="BI171"/>
  <c r="BH171"/>
  <c r="BG171"/>
  <c r="BF171"/>
  <c r="T171"/>
  <c r="R171"/>
  <c r="P171"/>
  <c r="BI166"/>
  <c r="BH166"/>
  <c r="BG166"/>
  <c r="BF166"/>
  <c r="T166"/>
  <c r="R166"/>
  <c r="P166"/>
  <c r="BI162"/>
  <c r="BH162"/>
  <c r="BG162"/>
  <c r="BF162"/>
  <c r="T162"/>
  <c r="R162"/>
  <c r="P162"/>
  <c r="BI156"/>
  <c r="BH156"/>
  <c r="BG156"/>
  <c r="BF156"/>
  <c r="T156"/>
  <c r="T155" s="1"/>
  <c r="R156"/>
  <c r="R155" s="1"/>
  <c r="P156"/>
  <c r="P155"/>
  <c r="BI145"/>
  <c r="BH145"/>
  <c r="BG145"/>
  <c r="BF145"/>
  <c r="T145"/>
  <c r="R145"/>
  <c r="P145"/>
  <c r="BI140"/>
  <c r="BH140"/>
  <c r="BG140"/>
  <c r="BF140"/>
  <c r="T140"/>
  <c r="R140"/>
  <c r="P140"/>
  <c r="BI136"/>
  <c r="BH136"/>
  <c r="BG136"/>
  <c r="BF136"/>
  <c r="T136"/>
  <c r="R136"/>
  <c r="P136"/>
  <c r="BI131"/>
  <c r="BH131"/>
  <c r="BG131"/>
  <c r="BF131"/>
  <c r="T131"/>
  <c r="R131"/>
  <c r="P131"/>
  <c r="BI121"/>
  <c r="BH121"/>
  <c r="BG121"/>
  <c r="BF121"/>
  <c r="T121"/>
  <c r="R121"/>
  <c r="P121"/>
  <c r="BI117"/>
  <c r="BH117"/>
  <c r="BG117"/>
  <c r="BF117"/>
  <c r="T117"/>
  <c r="R117"/>
  <c r="P117"/>
  <c r="BI113"/>
  <c r="BH113"/>
  <c r="BG113"/>
  <c r="BF113"/>
  <c r="T113"/>
  <c r="R113"/>
  <c r="P113"/>
  <c r="BI109"/>
  <c r="BH109"/>
  <c r="BG109"/>
  <c r="BF109"/>
  <c r="T109"/>
  <c r="R109"/>
  <c r="P109"/>
  <c r="BI103"/>
  <c r="BH103"/>
  <c r="BG103"/>
  <c r="BF103"/>
  <c r="T103"/>
  <c r="R103"/>
  <c r="P103"/>
  <c r="BI99"/>
  <c r="BH99"/>
  <c r="BG99"/>
  <c r="BF99"/>
  <c r="T99"/>
  <c r="R99"/>
  <c r="P99"/>
  <c r="J93"/>
  <c r="J92"/>
  <c r="F92"/>
  <c r="F90"/>
  <c r="E88"/>
  <c r="J55"/>
  <c r="J54"/>
  <c r="F54"/>
  <c r="F52"/>
  <c r="E50"/>
  <c r="J18"/>
  <c r="E18"/>
  <c r="F93" s="1"/>
  <c r="J17"/>
  <c r="J12"/>
  <c r="J90" s="1"/>
  <c r="E7"/>
  <c r="E86"/>
  <c r="L50" i="1"/>
  <c r="AM50"/>
  <c r="AM49"/>
  <c r="L49"/>
  <c r="AM47"/>
  <c r="L47"/>
  <c r="L45"/>
  <c r="L44"/>
  <c r="J521" i="2"/>
  <c r="BK433"/>
  <c r="J354"/>
  <c r="J201"/>
  <c r="J152" i="5"/>
  <c r="BK98" i="6"/>
  <c r="J90" i="7"/>
  <c r="J553" i="2"/>
  <c r="J438"/>
  <c r="J361"/>
  <c r="J227"/>
  <c r="BK103"/>
  <c r="BK148" i="3"/>
  <c r="J117"/>
  <c r="BK143"/>
  <c r="BK140"/>
  <c r="J107"/>
  <c r="J139"/>
  <c r="BK133"/>
  <c r="BK236" i="5"/>
  <c r="BK183"/>
  <c r="BK198"/>
  <c r="BK132" i="6"/>
  <c r="BK158" i="3"/>
  <c r="BK134"/>
  <c r="BK117"/>
  <c r="J128"/>
  <c r="BK96" i="4"/>
  <c r="BK107" i="5"/>
  <c r="J155"/>
  <c r="J120" i="6"/>
  <c r="BK570" i="2"/>
  <c r="BK489"/>
  <c r="J423"/>
  <c r="BK312"/>
  <c r="BK201"/>
  <c r="J140" i="5"/>
  <c r="J126" i="6"/>
  <c r="J590" i="2"/>
  <c r="J517"/>
  <c r="J446"/>
  <c r="BK354"/>
  <c r="J277"/>
  <c r="BK121"/>
  <c r="BK98" i="5"/>
  <c r="BK101" i="6"/>
  <c r="J101"/>
  <c r="BK635" i="2"/>
  <c r="J542"/>
  <c r="J493"/>
  <c r="BK416"/>
  <c r="BK370"/>
  <c r="J275"/>
  <c r="J156"/>
  <c r="J173" i="3"/>
  <c r="BK152"/>
  <c r="BK135"/>
  <c r="BK168"/>
  <c r="J145"/>
  <c r="BK156"/>
  <c r="J104"/>
  <c r="J177"/>
  <c r="J109"/>
  <c r="BK118"/>
  <c r="BK213" i="5"/>
  <c r="J134"/>
  <c r="J213"/>
  <c r="J151" i="6"/>
  <c r="BK414" i="2"/>
  <c r="BK320"/>
  <c r="J273"/>
  <c r="BK136"/>
  <c r="J234" i="5"/>
  <c r="BK161"/>
  <c r="BK164"/>
  <c r="BK137"/>
  <c r="J138" i="6"/>
  <c r="J617" i="2"/>
  <c r="BK536"/>
  <c r="BK438"/>
  <c r="BK375"/>
  <c r="BK301"/>
  <c r="BK113"/>
  <c r="BK180" i="5"/>
  <c r="BK134"/>
  <c r="J117" i="6"/>
  <c r="J567" i="2"/>
  <c r="J460"/>
  <c r="J379"/>
  <c r="J301"/>
  <c r="BK239"/>
  <c r="J110" i="5"/>
  <c r="J116"/>
  <c r="BK104" i="6"/>
  <c r="BK538" i="2"/>
  <c r="J483"/>
  <c r="J416"/>
  <c r="BK296"/>
  <c r="J182"/>
  <c r="BK163" i="3"/>
  <c r="BK104"/>
  <c r="BK177"/>
  <c r="BK173"/>
  <c r="BK138"/>
  <c r="BK145"/>
  <c r="J106"/>
  <c r="BK104" i="4"/>
  <c r="BK152" i="5"/>
  <c r="J171"/>
  <c r="J98" i="7"/>
  <c r="BK105" i="3"/>
  <c r="J156"/>
  <c r="BK164"/>
  <c r="J141"/>
  <c r="BK120"/>
  <c r="J195" i="5"/>
  <c r="J119"/>
  <c r="BK141" i="6"/>
  <c r="J631" i="2"/>
  <c r="BK521"/>
  <c r="J392"/>
  <c r="BK264"/>
  <c r="BK219" i="5"/>
  <c r="BK174"/>
  <c r="J94" i="7"/>
  <c r="J555" i="2"/>
  <c r="BK464"/>
  <c r="J412"/>
  <c r="J350"/>
  <c r="J303"/>
  <c r="BK109"/>
  <c r="J229" i="5"/>
  <c r="J207"/>
  <c r="BK152" i="6"/>
  <c r="BK98" i="7"/>
  <c r="J559" i="2"/>
  <c r="J506"/>
  <c r="J442"/>
  <c r="J404"/>
  <c r="BK350"/>
  <c r="J300"/>
  <c r="BK231"/>
  <c r="BK117"/>
  <c r="J160" i="3"/>
  <c r="J147"/>
  <c r="BK123"/>
  <c r="BK160"/>
  <c r="J130"/>
  <c r="BK115"/>
  <c r="J136"/>
  <c r="J163"/>
  <c r="BK142"/>
  <c r="J140"/>
  <c r="BK102" i="4"/>
  <c r="BK229" i="5"/>
  <c r="BK171"/>
  <c r="BK189"/>
  <c r="BK114" i="6"/>
  <c r="BK379" i="2"/>
  <c r="BK277"/>
  <c r="BK171"/>
  <c r="J216" i="5"/>
  <c r="J146"/>
  <c r="BK113"/>
  <c r="BK168"/>
  <c r="BK154" i="6"/>
  <c r="J110" i="7"/>
  <c r="BK578" i="2"/>
  <c r="J513"/>
  <c r="BK460"/>
  <c r="J406"/>
  <c r="BK324"/>
  <c r="J274"/>
  <c r="BK177"/>
  <c r="BK155" i="5"/>
  <c r="J104"/>
  <c r="BK126" i="6"/>
  <c r="J536" i="2"/>
  <c r="BK493"/>
  <c r="J414"/>
  <c r="BK329"/>
  <c r="BK259"/>
  <c r="J99"/>
  <c r="BK207" i="5"/>
  <c r="J98" i="6"/>
  <c r="BK584" i="2"/>
  <c r="BK517"/>
  <c r="BK454"/>
  <c r="BK372"/>
  <c r="J264"/>
  <c r="J117"/>
  <c r="J157" i="3"/>
  <c r="J134"/>
  <c r="BK169"/>
  <c r="BK153"/>
  <c r="BK114"/>
  <c r="J112"/>
  <c r="BK174"/>
  <c r="J104" i="4"/>
  <c r="J233" i="5"/>
  <c r="BK230"/>
  <c r="BK123" i="6"/>
  <c r="BK119" i="3"/>
  <c r="J118"/>
  <c r="J172"/>
  <c r="BK112"/>
  <c r="J152"/>
  <c r="J96" i="4"/>
  <c r="J161" i="5"/>
  <c r="J222"/>
  <c r="BK144" i="6"/>
  <c r="BK590" i="2"/>
  <c r="J501"/>
  <c r="J433"/>
  <c r="BK352"/>
  <c r="BK246"/>
  <c r="J34"/>
  <c r="J219"/>
  <c r="F34"/>
  <c r="J604"/>
  <c r="J469"/>
  <c r="J408"/>
  <c r="J286"/>
  <c r="J131"/>
  <c r="J164" i="5"/>
  <c r="BK131"/>
  <c r="J88" i="7"/>
  <c r="J563" i="2"/>
  <c r="BK475"/>
  <c r="J401"/>
  <c r="BK303"/>
  <c r="J246"/>
  <c r="J175" i="3"/>
  <c r="J144"/>
  <c r="BK161"/>
  <c r="J135"/>
  <c r="J154"/>
  <c r="BK131"/>
  <c r="J161"/>
  <c r="J133"/>
  <c r="J100" i="4"/>
  <c r="BK210" i="5"/>
  <c r="BK140"/>
  <c r="J104" i="6"/>
  <c r="J92" i="7"/>
  <c r="J138" i="3"/>
  <c r="J123"/>
  <c r="J131"/>
  <c r="BK113"/>
  <c r="BK98" i="4"/>
  <c r="BK204" i="5"/>
  <c r="J177"/>
  <c r="BK177"/>
  <c r="J141" i="6"/>
  <c r="BK559" i="2"/>
  <c r="BK471"/>
  <c r="BK408"/>
  <c r="BK300"/>
  <c r="BK182"/>
  <c r="J210" i="5"/>
  <c r="J123" i="6"/>
  <c r="J635" i="2"/>
  <c r="BK525"/>
  <c r="J454"/>
  <c r="J395"/>
  <c r="J312"/>
  <c r="J239"/>
  <c r="BK140"/>
  <c r="J125" i="5"/>
  <c r="J113"/>
  <c r="J129" i="6"/>
  <c r="BK597" i="2"/>
  <c r="BK531"/>
  <c r="BK469"/>
  <c r="J428"/>
  <c r="J358"/>
  <c r="BK286"/>
  <c r="J211"/>
  <c r="J109"/>
  <c r="BK155" i="3"/>
  <c r="J132"/>
  <c r="BK147"/>
  <c r="J114"/>
  <c r="J110"/>
  <c r="J121"/>
  <c r="BK154"/>
  <c r="J166"/>
  <c r="BK127"/>
  <c r="BK233" i="5"/>
  <c r="J158"/>
  <c r="J128"/>
  <c r="BK138" i="6"/>
  <c r="BK395" i="2"/>
  <c r="J296"/>
  <c r="BK191"/>
  <c r="F36"/>
  <c r="J578"/>
  <c r="J509"/>
  <c r="BK423"/>
  <c r="J316"/>
  <c r="J171"/>
  <c r="F37"/>
  <c r="BK110" i="3"/>
  <c r="BK125"/>
  <c r="J142"/>
  <c r="BK129"/>
  <c r="BK170"/>
  <c r="J115"/>
  <c r="BK166"/>
  <c r="J98" i="4"/>
  <c r="BK186" i="5"/>
  <c r="BK216"/>
  <c r="J101"/>
  <c r="J147" i="6"/>
  <c r="J372" i="2"/>
  <c r="BK308"/>
  <c r="J231"/>
  <c r="J103"/>
  <c r="J225" i="5"/>
  <c r="BK201"/>
  <c r="J201"/>
  <c r="J152" i="6"/>
  <c r="BK631" i="2"/>
  <c r="BK553"/>
  <c r="BK497"/>
  <c r="BK448"/>
  <c r="BK412"/>
  <c r="J352"/>
  <c r="BK278"/>
  <c r="BK145"/>
  <c r="BK231" i="5"/>
  <c r="BK146"/>
  <c r="BK107" i="6"/>
  <c r="BK366" i="2"/>
  <c r="BK219"/>
  <c r="BK110" i="5"/>
  <c r="J155" i="6"/>
  <c r="BK617" i="2"/>
  <c r="BK506"/>
  <c r="J410"/>
  <c r="J339"/>
  <c r="BK197"/>
  <c r="AS57" i="1"/>
  <c r="J125" i="3"/>
  <c r="J176"/>
  <c r="J169"/>
  <c r="BK144"/>
  <c r="J126"/>
  <c r="J143" i="5"/>
  <c r="BK158"/>
  <c r="J114" i="6"/>
  <c r="J143" i="3"/>
  <c r="J108"/>
  <c r="J103"/>
  <c r="J105"/>
  <c r="BK100" i="4"/>
  <c r="J230" i="5"/>
  <c r="J107"/>
  <c r="BK120" i="6"/>
  <c r="BK604" i="2"/>
  <c r="BK509"/>
  <c r="BK442"/>
  <c r="BK361"/>
  <c r="BK227"/>
  <c r="J137" i="5"/>
  <c r="J198"/>
  <c r="BK106" i="7"/>
  <c r="BK563" i="2"/>
  <c r="BK501"/>
  <c r="BK428"/>
  <c r="J370"/>
  <c r="J268"/>
  <c r="J166"/>
  <c r="J192" i="5"/>
  <c r="J144" i="6"/>
  <c r="BK153"/>
  <c r="J584" i="2"/>
  <c r="BK513"/>
  <c r="J452"/>
  <c r="J383"/>
  <c r="BK316"/>
  <c r="BK268"/>
  <c r="J177"/>
  <c r="AS60" i="1"/>
  <c r="BK172" i="3"/>
  <c r="J116"/>
  <c r="BK103"/>
  <c r="J168"/>
  <c r="BK109"/>
  <c r="BK130"/>
  <c r="BK132"/>
  <c r="BK106"/>
  <c r="J183" i="5"/>
  <c r="BK222"/>
  <c r="J186"/>
  <c r="BK151" i="6"/>
  <c r="BK94" i="7"/>
  <c r="BK358" i="2"/>
  <c r="J162"/>
  <c r="J180" i="5"/>
  <c r="BK119"/>
  <c r="J235"/>
  <c r="BK147" i="6"/>
  <c r="BK90" i="7"/>
  <c r="BK567" i="2"/>
  <c r="BK483"/>
  <c r="BK425"/>
  <c r="BK392"/>
  <c r="J308"/>
  <c r="J197"/>
  <c r="BK99"/>
  <c r="BK195" i="5"/>
  <c r="BK155" i="6"/>
  <c r="J132"/>
  <c r="BK555" i="2"/>
  <c r="J479"/>
  <c r="BK401"/>
  <c r="BK274"/>
  <c r="J113"/>
  <c r="BK116" i="5"/>
  <c r="BK111" i="6"/>
  <c r="BK574" i="2"/>
  <c r="J497"/>
  <c r="BK446"/>
  <c r="J388"/>
  <c r="J320"/>
  <c r="BK273"/>
  <c r="J140"/>
  <c r="J170" i="3"/>
  <c r="BK136"/>
  <c r="J174"/>
  <c r="BK157"/>
  <c r="BK108"/>
  <c r="BK107"/>
  <c r="BK124"/>
  <c r="BK111"/>
  <c r="J155"/>
  <c r="BK192" i="5"/>
  <c r="BK104"/>
  <c r="J204"/>
  <c r="BK117" i="6"/>
  <c r="J119" i="3"/>
  <c r="BK178"/>
  <c r="J111"/>
  <c r="J149"/>
  <c r="J171"/>
  <c r="J113"/>
  <c r="BK149" i="5"/>
  <c r="J236"/>
  <c r="J174"/>
  <c r="J102" i="7"/>
  <c r="BK547" i="2"/>
  <c r="BK452"/>
  <c r="BK404"/>
  <c r="J329"/>
  <c r="BK275"/>
  <c r="J145"/>
  <c r="J122" i="5"/>
  <c r="BK129" i="6"/>
  <c r="J611" i="2"/>
  <c r="J547"/>
  <c r="J475"/>
  <c r="J419"/>
  <c r="BK383"/>
  <c r="BK292"/>
  <c r="J191"/>
  <c r="F35"/>
  <c r="BK88" i="7"/>
  <c r="BK542" i="2"/>
  <c r="J448"/>
  <c r="BK388"/>
  <c r="J304"/>
  <c r="BK156"/>
  <c r="BK225" i="5"/>
  <c r="BK135" i="6"/>
  <c r="BK611" i="2"/>
  <c r="J531"/>
  <c r="J425"/>
  <c r="J278"/>
  <c r="BK162"/>
  <c r="J153" i="3"/>
  <c r="J124"/>
  <c r="J120"/>
  <c r="BK128"/>
  <c r="BK175"/>
  <c r="BK121"/>
  <c r="BK116"/>
  <c r="J219" i="5"/>
  <c r="J131"/>
  <c r="BK128"/>
  <c r="BK102" i="7"/>
  <c r="BK149" i="3"/>
  <c r="J127"/>
  <c r="J158"/>
  <c r="J148"/>
  <c r="J232" i="5"/>
  <c r="BK143"/>
  <c r="J154" i="6"/>
  <c r="BK92" i="7"/>
  <c r="J538" i="2"/>
  <c r="J464"/>
  <c r="J375"/>
  <c r="J292"/>
  <c r="BK166"/>
  <c r="J149" i="5"/>
  <c r="J111" i="6"/>
  <c r="J574" i="2"/>
  <c r="J489"/>
  <c r="BK406"/>
  <c r="J324"/>
  <c r="BK211"/>
  <c r="BK235" i="5"/>
  <c r="BK232"/>
  <c r="J107" i="6"/>
  <c r="BK110" i="7"/>
  <c r="J570" i="2"/>
  <c r="BK479"/>
  <c r="BK410"/>
  <c r="BK304"/>
  <c r="J259"/>
  <c r="J136"/>
  <c r="J164" i="3"/>
  <c r="BK139"/>
  <c r="BK176"/>
  <c r="BK171"/>
  <c r="J129"/>
  <c r="BK126"/>
  <c r="BK141"/>
  <c r="J178"/>
  <c r="J102" i="4"/>
  <c r="J98" i="5"/>
  <c r="BK101"/>
  <c r="BK125"/>
  <c r="J106" i="7"/>
  <c r="BK339" i="2"/>
  <c r="BK253"/>
  <c r="J121"/>
  <c r="J168" i="5"/>
  <c r="J231"/>
  <c r="BK122"/>
  <c r="J135" i="6"/>
  <c r="J597" i="2"/>
  <c r="J525"/>
  <c r="J471"/>
  <c r="BK419"/>
  <c r="J366"/>
  <c r="J253"/>
  <c r="BK131"/>
  <c r="BK234" i="5"/>
  <c r="J189"/>
  <c r="J153" i="6"/>
  <c r="T98" i="2" l="1"/>
  <c r="BK267"/>
  <c r="J267" s="1"/>
  <c r="J64" s="1"/>
  <c r="P374"/>
  <c r="R394"/>
  <c r="R418"/>
  <c r="P508"/>
  <c r="P569"/>
  <c r="P102" i="3"/>
  <c r="P137"/>
  <c r="R151"/>
  <c r="R150" s="1"/>
  <c r="P167"/>
  <c r="R167" i="5"/>
  <c r="BK97" i="6"/>
  <c r="J97"/>
  <c r="J69" s="1"/>
  <c r="BK150"/>
  <c r="J150" s="1"/>
  <c r="J71" s="1"/>
  <c r="BK161" i="2"/>
  <c r="J161" s="1"/>
  <c r="J63" s="1"/>
  <c r="R349"/>
  <c r="R374"/>
  <c r="T394"/>
  <c r="T418"/>
  <c r="R508"/>
  <c r="T569"/>
  <c r="P122" i="3"/>
  <c r="R146"/>
  <c r="P159"/>
  <c r="P162"/>
  <c r="R95" i="4"/>
  <c r="R94" s="1"/>
  <c r="R93" s="1"/>
  <c r="T167" i="5"/>
  <c r="R97" i="6"/>
  <c r="T150"/>
  <c r="T161" i="2"/>
  <c r="P349"/>
  <c r="BK365"/>
  <c r="J365" s="1"/>
  <c r="J68" s="1"/>
  <c r="BK387"/>
  <c r="J387" s="1"/>
  <c r="J70" s="1"/>
  <c r="BK427"/>
  <c r="J427" s="1"/>
  <c r="J73" s="1"/>
  <c r="R596"/>
  <c r="BK122" i="3"/>
  <c r="J122" s="1"/>
  <c r="J69" s="1"/>
  <c r="BK146"/>
  <c r="J146"/>
  <c r="J71" s="1"/>
  <c r="BK159"/>
  <c r="J159"/>
  <c r="J74"/>
  <c r="R162"/>
  <c r="P97" i="5"/>
  <c r="P228"/>
  <c r="P110" i="6"/>
  <c r="R98" i="2"/>
  <c r="R267"/>
  <c r="R365"/>
  <c r="T387"/>
  <c r="P427"/>
  <c r="T596"/>
  <c r="T122" i="3"/>
  <c r="BK151"/>
  <c r="BK150" s="1"/>
  <c r="BK167"/>
  <c r="J167"/>
  <c r="J77" s="1"/>
  <c r="BK97" i="5"/>
  <c r="J97" s="1"/>
  <c r="J69" s="1"/>
  <c r="BK228"/>
  <c r="J228" s="1"/>
  <c r="J71" s="1"/>
  <c r="P97" i="6"/>
  <c r="P161" i="2"/>
  <c r="BK349"/>
  <c r="J349" s="1"/>
  <c r="J65" s="1"/>
  <c r="BK374"/>
  <c r="J374" s="1"/>
  <c r="J69" s="1"/>
  <c r="R387"/>
  <c r="R427"/>
  <c r="P596"/>
  <c r="T102" i="3"/>
  <c r="T137"/>
  <c r="T151"/>
  <c r="T150" s="1"/>
  <c r="T167"/>
  <c r="R97" i="5"/>
  <c r="T228"/>
  <c r="T97" i="6"/>
  <c r="R150"/>
  <c r="R87" i="7"/>
  <c r="R86" s="1"/>
  <c r="R85" s="1"/>
  <c r="P98" i="2"/>
  <c r="T267"/>
  <c r="P365"/>
  <c r="BK394"/>
  <c r="J394" s="1"/>
  <c r="J71" s="1"/>
  <c r="BK418"/>
  <c r="J418" s="1"/>
  <c r="J72" s="1"/>
  <c r="T508"/>
  <c r="R569"/>
  <c r="R102" i="3"/>
  <c r="R137"/>
  <c r="T146"/>
  <c r="T159"/>
  <c r="T162"/>
  <c r="P95" i="4"/>
  <c r="P94"/>
  <c r="P93"/>
  <c r="AU59" i="1" s="1"/>
  <c r="P167" i="5"/>
  <c r="BK110" i="6"/>
  <c r="BK96" s="1"/>
  <c r="J96" s="1"/>
  <c r="J68" s="1"/>
  <c r="P150"/>
  <c r="T87" i="7"/>
  <c r="T86"/>
  <c r="T85" s="1"/>
  <c r="BK98" i="2"/>
  <c r="P267"/>
  <c r="T365"/>
  <c r="P387"/>
  <c r="T427"/>
  <c r="BK596"/>
  <c r="J596"/>
  <c r="J76" s="1"/>
  <c r="BK102" i="3"/>
  <c r="J102"/>
  <c r="J68" s="1"/>
  <c r="BK137"/>
  <c r="J137"/>
  <c r="J70"/>
  <c r="P151"/>
  <c r="P150" s="1"/>
  <c r="BK162"/>
  <c r="J162"/>
  <c r="J75" s="1"/>
  <c r="BK95" i="4"/>
  <c r="J95"/>
  <c r="J69"/>
  <c r="BK167" i="5"/>
  <c r="J167" s="1"/>
  <c r="J70" s="1"/>
  <c r="T110" i="6"/>
  <c r="T96" s="1"/>
  <c r="T95" s="1"/>
  <c r="BK87" i="7"/>
  <c r="J87"/>
  <c r="J61"/>
  <c r="R161" i="2"/>
  <c r="T349"/>
  <c r="T374"/>
  <c r="T364" s="1"/>
  <c r="P394"/>
  <c r="P418"/>
  <c r="BK508"/>
  <c r="J508"/>
  <c r="J74" s="1"/>
  <c r="BK569"/>
  <c r="J569"/>
  <c r="J75" s="1"/>
  <c r="R122" i="3"/>
  <c r="P146"/>
  <c r="R159"/>
  <c r="R167"/>
  <c r="T95" i="4"/>
  <c r="T94" s="1"/>
  <c r="T93" s="1"/>
  <c r="T97" i="5"/>
  <c r="T96" s="1"/>
  <c r="T95" s="1"/>
  <c r="R228"/>
  <c r="R110" i="6"/>
  <c r="R96" s="1"/>
  <c r="R95" s="1"/>
  <c r="P87" i="7"/>
  <c r="P86" s="1"/>
  <c r="P85" s="1"/>
  <c r="AU63" i="1" s="1"/>
  <c r="BK360" i="2"/>
  <c r="J360"/>
  <c r="J66" s="1"/>
  <c r="BK165" i="3"/>
  <c r="J165"/>
  <c r="J76" s="1"/>
  <c r="BK155" i="2"/>
  <c r="J155"/>
  <c r="J62"/>
  <c r="BK97" i="7"/>
  <c r="J97" s="1"/>
  <c r="J62" s="1"/>
  <c r="BK101"/>
  <c r="J101" s="1"/>
  <c r="J63" s="1"/>
  <c r="BK105"/>
  <c r="J105"/>
  <c r="J64"/>
  <c r="BK109"/>
  <c r="J109" s="1"/>
  <c r="J65" s="1"/>
  <c r="BE106"/>
  <c r="E75"/>
  <c r="J79"/>
  <c r="BE88"/>
  <c r="F55"/>
  <c r="BE98"/>
  <c r="BE102"/>
  <c r="BE90"/>
  <c r="BE94"/>
  <c r="BE92"/>
  <c r="BE110"/>
  <c r="BE126" i="6"/>
  <c r="BE154"/>
  <c r="BE107"/>
  <c r="BE114"/>
  <c r="BE135"/>
  <c r="BE152"/>
  <c r="BK96" i="5"/>
  <c r="J96" s="1"/>
  <c r="J68" s="1"/>
  <c r="J60" i="6"/>
  <c r="BE123"/>
  <c r="BE141"/>
  <c r="BE98"/>
  <c r="BE104"/>
  <c r="E52"/>
  <c r="F92"/>
  <c r="BE147"/>
  <c r="BE101"/>
  <c r="BE120"/>
  <c r="BE132"/>
  <c r="BE153"/>
  <c r="BE155"/>
  <c r="BE111"/>
  <c r="BE138"/>
  <c r="BE144"/>
  <c r="BE117"/>
  <c r="BE129"/>
  <c r="BE151"/>
  <c r="E52" i="5"/>
  <c r="F92"/>
  <c r="BE104"/>
  <c r="BE110"/>
  <c r="BE149"/>
  <c r="BE152"/>
  <c r="BE161"/>
  <c r="BE232"/>
  <c r="BE107"/>
  <c r="BE116"/>
  <c r="BE140"/>
  <c r="BE158"/>
  <c r="BE164"/>
  <c r="BE192"/>
  <c r="BE225"/>
  <c r="J89"/>
  <c r="BE98"/>
  <c r="BE101"/>
  <c r="BE134"/>
  <c r="BE137"/>
  <c r="BE198"/>
  <c r="BE216"/>
  <c r="BE219"/>
  <c r="BE222"/>
  <c r="BE143"/>
  <c r="BE146"/>
  <c r="BE171"/>
  <c r="BE174"/>
  <c r="BE177"/>
  <c r="BE180"/>
  <c r="BE183"/>
  <c r="BE186"/>
  <c r="BE201"/>
  <c r="BE207"/>
  <c r="BE229"/>
  <c r="BE233"/>
  <c r="BE122"/>
  <c r="BE128"/>
  <c r="BE131"/>
  <c r="BE189"/>
  <c r="BE195"/>
  <c r="BK94" i="4"/>
  <c r="J94" s="1"/>
  <c r="J68" s="1"/>
  <c r="BE119" i="5"/>
  <c r="BE204"/>
  <c r="BE210"/>
  <c r="BE213"/>
  <c r="BE230"/>
  <c r="BE125"/>
  <c r="BE155"/>
  <c r="BE236"/>
  <c r="BE113"/>
  <c r="BE168"/>
  <c r="BE231"/>
  <c r="BE234"/>
  <c r="BE235"/>
  <c r="J60" i="4"/>
  <c r="F63"/>
  <c r="BE98"/>
  <c r="BE100"/>
  <c r="E52"/>
  <c r="BE96"/>
  <c r="BE102"/>
  <c r="BE104"/>
  <c r="J60" i="3"/>
  <c r="BE104"/>
  <c r="BE124"/>
  <c r="BE135"/>
  <c r="BE138"/>
  <c r="BE149"/>
  <c r="BE157"/>
  <c r="BE158"/>
  <c r="BE161"/>
  <c r="BE164"/>
  <c r="BE169"/>
  <c r="BE172"/>
  <c r="BE173"/>
  <c r="E52"/>
  <c r="BE108"/>
  <c r="BE109"/>
  <c r="BE111"/>
  <c r="BE153"/>
  <c r="BE160"/>
  <c r="BE171"/>
  <c r="J98" i="2"/>
  <c r="J61" s="1"/>
  <c r="BE103" i="3"/>
  <c r="BE106"/>
  <c r="BE118"/>
  <c r="BE125"/>
  <c r="BE126"/>
  <c r="BE134"/>
  <c r="BE152"/>
  <c r="BE156"/>
  <c r="BE114"/>
  <c r="BE119"/>
  <c r="BE140"/>
  <c r="BE142"/>
  <c r="BE143"/>
  <c r="BE145"/>
  <c r="BE147"/>
  <c r="BE148"/>
  <c r="BE154"/>
  <c r="BE174"/>
  <c r="F98"/>
  <c r="BE121"/>
  <c r="BE123"/>
  <c r="BE131"/>
  <c r="BE144"/>
  <c r="BE170"/>
  <c r="BE175"/>
  <c r="BE107"/>
  <c r="BE110"/>
  <c r="BE116"/>
  <c r="BE128"/>
  <c r="BE132"/>
  <c r="BE155"/>
  <c r="BE163"/>
  <c r="BE178"/>
  <c r="BE117"/>
  <c r="BE127"/>
  <c r="BE129"/>
  <c r="BE133"/>
  <c r="BE136"/>
  <c r="BE139"/>
  <c r="BE105"/>
  <c r="BE112"/>
  <c r="BE113"/>
  <c r="BE115"/>
  <c r="BE120"/>
  <c r="BE130"/>
  <c r="BE141"/>
  <c r="BE166"/>
  <c r="BE168"/>
  <c r="BE176"/>
  <c r="BE177"/>
  <c r="BA55" i="1"/>
  <c r="BC55"/>
  <c r="BB55"/>
  <c r="AW55"/>
  <c r="E48" i="2"/>
  <c r="J52"/>
  <c r="F55"/>
  <c r="BE99"/>
  <c r="BE103"/>
  <c r="BE109"/>
  <c r="BE113"/>
  <c r="BE117"/>
  <c r="BE121"/>
  <c r="BE131"/>
  <c r="BE136"/>
  <c r="BE140"/>
  <c r="BE145"/>
  <c r="BE156"/>
  <c r="BE162"/>
  <c r="BE166"/>
  <c r="BE171"/>
  <c r="BE177"/>
  <c r="BE182"/>
  <c r="BE191"/>
  <c r="BE197"/>
  <c r="BE201"/>
  <c r="BE211"/>
  <c r="BE219"/>
  <c r="BE227"/>
  <c r="BE231"/>
  <c r="BE239"/>
  <c r="BE246"/>
  <c r="BE253"/>
  <c r="BE259"/>
  <c r="BE264"/>
  <c r="BE268"/>
  <c r="BE273"/>
  <c r="BE274"/>
  <c r="BE275"/>
  <c r="BE277"/>
  <c r="BE278"/>
  <c r="BE286"/>
  <c r="BE292"/>
  <c r="BE296"/>
  <c r="BE300"/>
  <c r="BE301"/>
  <c r="BE303"/>
  <c r="BE304"/>
  <c r="BE308"/>
  <c r="BE312"/>
  <c r="BE316"/>
  <c r="BE320"/>
  <c r="BE324"/>
  <c r="BE329"/>
  <c r="BE339"/>
  <c r="BE350"/>
  <c r="BE352"/>
  <c r="BE354"/>
  <c r="BE358"/>
  <c r="BE361"/>
  <c r="BE366"/>
  <c r="BE370"/>
  <c r="BE372"/>
  <c r="BE375"/>
  <c r="BE379"/>
  <c r="BE383"/>
  <c r="BE388"/>
  <c r="BE392"/>
  <c r="BE395"/>
  <c r="BE401"/>
  <c r="BE404"/>
  <c r="BE406"/>
  <c r="BE408"/>
  <c r="BE410"/>
  <c r="BE412"/>
  <c r="BE414"/>
  <c r="BE416"/>
  <c r="BE419"/>
  <c r="BE423"/>
  <c r="BE425"/>
  <c r="BE428"/>
  <c r="BE433"/>
  <c r="BE438"/>
  <c r="BE442"/>
  <c r="BE446"/>
  <c r="BE448"/>
  <c r="BE452"/>
  <c r="BE454"/>
  <c r="BE460"/>
  <c r="BE464"/>
  <c r="BE469"/>
  <c r="BE471"/>
  <c r="BE475"/>
  <c r="BE479"/>
  <c r="BE483"/>
  <c r="BE489"/>
  <c r="BE493"/>
  <c r="BE497"/>
  <c r="BE501"/>
  <c r="BE506"/>
  <c r="BE509"/>
  <c r="BE513"/>
  <c r="BE517"/>
  <c r="BE521"/>
  <c r="BE525"/>
  <c r="BE531"/>
  <c r="BE536"/>
  <c r="BE538"/>
  <c r="BE542"/>
  <c r="BE547"/>
  <c r="BE553"/>
  <c r="BE555"/>
  <c r="BE559"/>
  <c r="BE563"/>
  <c r="BE567"/>
  <c r="BE570"/>
  <c r="BE574"/>
  <c r="BE578"/>
  <c r="BE584"/>
  <c r="BE590"/>
  <c r="BE597"/>
  <c r="BE604"/>
  <c r="BE611"/>
  <c r="BE617"/>
  <c r="BE631"/>
  <c r="BE635"/>
  <c r="BD55" i="1"/>
  <c r="F39" i="4"/>
  <c r="BB59" i="1" s="1"/>
  <c r="F41" i="5"/>
  <c r="BD61" i="1" s="1"/>
  <c r="J34" i="7"/>
  <c r="AW63" i="1" s="1"/>
  <c r="F41" i="4"/>
  <c r="BD59" i="1" s="1"/>
  <c r="F40" i="4"/>
  <c r="BC59" i="1" s="1"/>
  <c r="F39" i="6"/>
  <c r="BB62" i="1" s="1"/>
  <c r="J38" i="6"/>
  <c r="AW62" i="1" s="1"/>
  <c r="J38" i="4"/>
  <c r="AW59" i="1" s="1"/>
  <c r="F38" i="4"/>
  <c r="BA59" i="1" s="1"/>
  <c r="J38" i="3"/>
  <c r="AW58" i="1" s="1"/>
  <c r="F38" i="6"/>
  <c r="BA62" i="1" s="1"/>
  <c r="F39" i="5"/>
  <c r="BB61" i="1" s="1"/>
  <c r="F38" i="3"/>
  <c r="BA58" i="1" s="1"/>
  <c r="F35" i="7"/>
  <c r="BB63" i="1" s="1"/>
  <c r="AS56"/>
  <c r="AS54" s="1"/>
  <c r="F34" i="7"/>
  <c r="BA63" i="1" s="1"/>
  <c r="J38" i="5"/>
  <c r="AW61" i="1" s="1"/>
  <c r="F40" i="5"/>
  <c r="BC61" i="1" s="1"/>
  <c r="F36" i="7"/>
  <c r="BC63" i="1" s="1"/>
  <c r="F37" i="7"/>
  <c r="BD63" i="1" s="1"/>
  <c r="F41" i="6"/>
  <c r="BD62" i="1" s="1"/>
  <c r="F40" i="6"/>
  <c r="BC62" i="1" s="1"/>
  <c r="F40" i="3"/>
  <c r="BC58" i="1" s="1"/>
  <c r="F41" i="3"/>
  <c r="BD58" i="1"/>
  <c r="F38" i="5"/>
  <c r="BA61" i="1" s="1"/>
  <c r="F39" i="3"/>
  <c r="BB58" i="1" s="1"/>
  <c r="J150" i="3" l="1"/>
  <c r="J72" s="1"/>
  <c r="BK101"/>
  <c r="J101" s="1"/>
  <c r="J34" s="1"/>
  <c r="J110" i="6"/>
  <c r="J70" s="1"/>
  <c r="J151" i="3"/>
  <c r="J73" s="1"/>
  <c r="R101"/>
  <c r="R97" i="2"/>
  <c r="BK97"/>
  <c r="J97"/>
  <c r="J60" s="1"/>
  <c r="R364"/>
  <c r="R96" i="5"/>
  <c r="R95" s="1"/>
  <c r="P97" i="2"/>
  <c r="P364"/>
  <c r="T101" i="3"/>
  <c r="P96" i="5"/>
  <c r="P95" s="1"/>
  <c r="AU61" i="1" s="1"/>
  <c r="P96" i="6"/>
  <c r="P95" s="1"/>
  <c r="AU62" i="1" s="1"/>
  <c r="P101" i="3"/>
  <c r="AU58" i="1"/>
  <c r="T97" i="2"/>
  <c r="T96" s="1"/>
  <c r="BK86" i="7"/>
  <c r="BK85"/>
  <c r="J85" s="1"/>
  <c r="J59" s="1"/>
  <c r="BK364" i="2"/>
  <c r="J364"/>
  <c r="J67"/>
  <c r="BK95" i="6"/>
  <c r="J95" s="1"/>
  <c r="J34" s="1"/>
  <c r="AG62" i="1" s="1"/>
  <c r="BK95" i="5"/>
  <c r="J95" s="1"/>
  <c r="J67" s="1"/>
  <c r="BK93" i="4"/>
  <c r="J93"/>
  <c r="J67"/>
  <c r="AG58" i="1"/>
  <c r="J67" i="3"/>
  <c r="J37" i="5"/>
  <c r="AV61" i="1" s="1"/>
  <c r="AT61" s="1"/>
  <c r="BA60"/>
  <c r="AW60"/>
  <c r="J37" i="6"/>
  <c r="AV62" i="1" s="1"/>
  <c r="AT62" s="1"/>
  <c r="F37" i="4"/>
  <c r="AZ59" i="1" s="1"/>
  <c r="J37" i="3"/>
  <c r="AV58" i="1" s="1"/>
  <c r="AT58" s="1"/>
  <c r="AN58" s="1"/>
  <c r="BB60"/>
  <c r="AX60" s="1"/>
  <c r="BD57"/>
  <c r="J33" i="2"/>
  <c r="AV55" i="1" s="1"/>
  <c r="AT55" s="1"/>
  <c r="BB57"/>
  <c r="AX57"/>
  <c r="F37" i="6"/>
  <c r="AZ62" i="1" s="1"/>
  <c r="J37" i="4"/>
  <c r="AV59" i="1" s="1"/>
  <c r="AT59" s="1"/>
  <c r="BA57"/>
  <c r="BC60"/>
  <c r="AY60"/>
  <c r="AU57"/>
  <c r="F33" i="7"/>
  <c r="AZ63" i="1" s="1"/>
  <c r="F37" i="5"/>
  <c r="AZ61" i="1"/>
  <c r="J33" i="7"/>
  <c r="AV63" i="1" s="1"/>
  <c r="AT63" s="1"/>
  <c r="F37" i="3"/>
  <c r="AZ58" i="1" s="1"/>
  <c r="BD60"/>
  <c r="F33" i="2"/>
  <c r="AZ55" i="1" s="1"/>
  <c r="BC57"/>
  <c r="R96" i="2" l="1"/>
  <c r="P96"/>
  <c r="AU55" i="1" s="1"/>
  <c r="J86" i="7"/>
  <c r="J60" s="1"/>
  <c r="BK96" i="2"/>
  <c r="J96"/>
  <c r="AN62" i="1"/>
  <c r="J67" i="6"/>
  <c r="J43"/>
  <c r="J43" i="3"/>
  <c r="BA56" i="1"/>
  <c r="AW56" s="1"/>
  <c r="AU60"/>
  <c r="BB56"/>
  <c r="AX56" s="1"/>
  <c r="AY57"/>
  <c r="AZ57"/>
  <c r="J30" i="2"/>
  <c r="AG55" i="1" s="1"/>
  <c r="BC56"/>
  <c r="AY56" s="1"/>
  <c r="J30" i="7"/>
  <c r="AG63" i="1" s="1"/>
  <c r="BD56"/>
  <c r="J34" i="5"/>
  <c r="AG61" i="1" s="1"/>
  <c r="AG60" s="1"/>
  <c r="AZ60"/>
  <c r="AV60" s="1"/>
  <c r="AT60" s="1"/>
  <c r="AW57"/>
  <c r="J34" i="4"/>
  <c r="AG59" i="1" s="1"/>
  <c r="AG57" s="1"/>
  <c r="J39" i="2" l="1"/>
  <c r="J39" i="7"/>
  <c r="J59" i="2"/>
  <c r="J43" i="5"/>
  <c r="AN61" i="1"/>
  <c r="J43" i="4"/>
  <c r="AN59" i="1"/>
  <c r="AN60"/>
  <c r="AN55"/>
  <c r="AN63"/>
  <c r="AU56"/>
  <c r="AU54" s="1"/>
  <c r="BB54"/>
  <c r="AX54" s="1"/>
  <c r="AZ56"/>
  <c r="AV56" s="1"/>
  <c r="AT56" s="1"/>
  <c r="AG56"/>
  <c r="AV57"/>
  <c r="AT57" s="1"/>
  <c r="AN57" s="1"/>
  <c r="BA54"/>
  <c r="W30" s="1"/>
  <c r="BC54"/>
  <c r="W32"/>
  <c r="BD54"/>
  <c r="W33" s="1"/>
  <c r="AN56" l="1"/>
  <c r="AG54"/>
  <c r="AK26" s="1"/>
  <c r="AY54"/>
  <c r="AZ54"/>
  <c r="W29" s="1"/>
  <c r="W31"/>
  <c r="AW54"/>
  <c r="AK30" s="1"/>
  <c r="AV54" l="1"/>
  <c r="AK29" s="1"/>
  <c r="AK35" s="1"/>
  <c r="AT54" l="1"/>
  <c r="AN54" s="1"/>
</calcChain>
</file>

<file path=xl/sharedStrings.xml><?xml version="1.0" encoding="utf-8"?>
<sst xmlns="http://schemas.openxmlformats.org/spreadsheetml/2006/main" count="10266" uniqueCount="1489">
  <si>
    <t>Export Komplet</t>
  </si>
  <si>
    <t>VZ</t>
  </si>
  <si>
    <t>2.0</t>
  </si>
  <si>
    <t>ZAMOK</t>
  </si>
  <si>
    <t>False</t>
  </si>
  <si>
    <t>{af9aa83b-faa5-486f-a15a-c0f2f3e297dd}</t>
  </si>
  <si>
    <t>0,01</t>
  </si>
  <si>
    <t>21</t>
  </si>
  <si>
    <t>12</t>
  </si>
  <si>
    <t>REKAPITULACE STAVBY</t>
  </si>
  <si>
    <t>v ---  níže se nacházejí doplnkové a pomocné údaje k sestavám  --- v</t>
  </si>
  <si>
    <t>Návod na vyplnění</t>
  </si>
  <si>
    <t>0,001</t>
  </si>
  <si>
    <t>Kód:</t>
  </si>
  <si>
    <t>2024/OST/02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</si>
  <si>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</si>
  <si>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</si>
  <si>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Gymnázium a jazyková škola Zlín-rekonstrukce šatny</t>
  </si>
  <si>
    <t>KSO:</t>
  </si>
  <si>
    <t>801 34</t>
  </si>
  <si>
    <t>CC-CZ:</t>
  </si>
  <si>
    <t/>
  </si>
  <si>
    <t>Místo:</t>
  </si>
  <si>
    <t xml:space="preserve"> </t>
  </si>
  <si>
    <t>Datum:</t>
  </si>
  <si>
    <t>7. 2. 2024</t>
  </si>
  <si>
    <t>Zadavatel:</t>
  </si>
  <si>
    <t>IČ:</t>
  </si>
  <si>
    <t>Gymnáziu a jazyková škola Zlín</t>
  </si>
  <si>
    <t>DIČ:</t>
  </si>
  <si>
    <t>Uchazeč:</t>
  </si>
  <si>
    <t>Vyplň údaj</t>
  </si>
  <si>
    <t>Projektant:</t>
  </si>
  <si>
    <t>PROST 2000 Zlín</t>
  </si>
  <si>
    <t>True</t>
  </si>
  <si>
    <t>Zpracovatel:</t>
  </si>
  <si>
    <t>Ing.A.Hejmalová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</si>
  <si>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</si>
  <si>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</si>
  <si>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</si>
  <si>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</si>
  <si>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</si>
  <si>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</si>
  <si>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</si>
  <si>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</si>
  <si>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</si>
  <si>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</si>
  <si>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</si>
  <si>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</si>
  <si>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</si>
  <si>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</si>
  <si>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</si>
  <si>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</si>
  <si>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</si>
  <si>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</si>
  <si>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</si>
  <si>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</si>
  <si>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</si>
  <si>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</si>
  <si>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</si>
  <si>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</si>
  <si>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</si>
  <si>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</si>
  <si>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</si>
  <si>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</si>
  <si>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</si>
  <si>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</si>
  <si>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</si>
  <si>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</si>
  <si>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</si>
  <si>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</si>
  <si>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</si>
  <si>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</si>
  <si>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</si>
  <si>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</si>
  <si>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</si>
  <si>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</si>
  <si>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</si>
  <si>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2024/OST/02-11</t>
  </si>
  <si>
    <t>D.1.1-Architektonické a stavebně technické řešení (vč.statiky a PBŘ)</t>
  </si>
  <si>
    <t>STA</t>
  </si>
  <si>
    <t>1</t>
  </si>
  <si>
    <t>{b4a3f164-c2e1-47f5-bae9-4fa0646944d0}</t>
  </si>
  <si>
    <t>2</t>
  </si>
  <si>
    <t>2024/OST/02-14</t>
  </si>
  <si>
    <t>D.1.4-Technika prostředí staveb</t>
  </si>
  <si>
    <t>{e74a16c6-a93c-4814-8038-955034e62225}</t>
  </si>
  <si>
    <t>2024/OST/02-14-4</t>
  </si>
  <si>
    <t>D.1.4.4-Silnoproudé elektroinstalace</t>
  </si>
  <si>
    <t>Soupis</t>
  </si>
  <si>
    <t>{eaec4949-504a-4207-b288-fd589562335d}</t>
  </si>
  <si>
    <t>2024/OST/02-14-4-1</t>
  </si>
  <si>
    <t>D.1.4.4.1-Silnoproudé elektroinstalace</t>
  </si>
  <si>
    <t>3</t>
  </si>
  <si>
    <t>{96c2bdeb-beda-481b-8a75-25e9f895c418}</t>
  </si>
  <si>
    <t>2024/OST/02-14-4-2</t>
  </si>
  <si>
    <t>D.1.4.4.2-Svítidla</t>
  </si>
  <si>
    <t>{3b7b02ff-ca30-4fc7-b532-b6841a92eab6}</t>
  </si>
  <si>
    <t>2024/OST/02-14-5</t>
  </si>
  <si>
    <t>D.1.4.5-Slaboproudé elektroinstalace</t>
  </si>
  <si>
    <t>{0f668d44-6647-43ac-995b-0009f5c7fcad}</t>
  </si>
  <si>
    <t>2024/OST/02-14-5-1</t>
  </si>
  <si>
    <t>D.1.4.5.1-Elektrická požární signalizace</t>
  </si>
  <si>
    <t>{be8c9a16-3025-4588-80e8-ba706e7d6eba}</t>
  </si>
  <si>
    <t>2024/OST/02-14-5-2</t>
  </si>
  <si>
    <t>D.1.4.5.2-Elektrická kontrola vstupu-autonomní</t>
  </si>
  <si>
    <t>{6bd14e01-b5f5-4359-99b0-62da06d4273f}</t>
  </si>
  <si>
    <t>2024/OST/02-VON</t>
  </si>
  <si>
    <t>Vedlejší a ostatní náklady</t>
  </si>
  <si>
    <t>VON</t>
  </si>
  <si>
    <t>{8f602893-7fe1-4ef9-9347-7e03ee912b87}</t>
  </si>
  <si>
    <t>NIV</t>
  </si>
  <si>
    <t>nátěrová hydroizolace vodorovná</t>
  </si>
  <si>
    <t>m2</t>
  </si>
  <si>
    <t>198</t>
  </si>
  <si>
    <t>A</t>
  </si>
  <si>
    <t>ker.dlažba 300/300mm</t>
  </si>
  <si>
    <t>54,6</t>
  </si>
  <si>
    <t>KRYCÍ LIST SOUPISU PRACÍ</t>
  </si>
  <si>
    <t>B</t>
  </si>
  <si>
    <t>PVC protiskluzné</t>
  </si>
  <si>
    <t>279,15</t>
  </si>
  <si>
    <t>OL</t>
  </si>
  <si>
    <t>obvodová lišta pro PVC (soklík)</t>
  </si>
  <si>
    <t>m</t>
  </si>
  <si>
    <t>157,655</t>
  </si>
  <si>
    <t>Objekt:</t>
  </si>
  <si>
    <t>2024/OST/02-11 - D.1.1-Architektonické a stavebně technické řešení (vč.statiky a PBŘ)</t>
  </si>
  <si>
    <t>Nedílnou součástí soupisu prací dále též výkazu výměr je projektová dokumentace zpracovaná firmou PROST 2000 Zlín v únoru 2024.  Pro sestavení SOUPISU PRACÍ v podrobnostech vymezených vyhláškou č. 169/2016 Sb. byla použita cenová soustava URS, která obsahuje veškeré údaje nezbytné pro soupis prací.   UCHAZEČ O VEŘEJNOU ZAKÁZKU JE POVINEN PŘI OCEŇOVÁNÍ SOUTĚŽNÍHO SOUPISU STAVEBNÍCH PRACÍ, DODÁVEK A SLUŽEB S VÝKAZEM VÝMĚR PROVÉST KONTROLU FUNKCE ARITMETICKÝCH VZORCŮ JEDNOTLIVÝCH SOUPISŮ VE VAZBĚ NA JEDNOTLIVÉ ODDÍLY, REKAPITULACE A KRYCÍ LIST.   Technické a materiálové specifikace jednotlivých navržených materiálů, prvků a výrobků jsou uvedeny v samostatných částech této projektové dokumentace jako je VÝKRESOVÁ ČÁST, VÝPIS PRVKŮ PSV, SKLADBY KONSTRUKCÍ A TECHNICKÁ ZPRÁVA.                                                                                                                                 Na základě těchto podkladů bude provedeno ocenění výše uvedených prací, dodávek a služeb. U veškerých dodávek budou v ceně zahrnuty náklady na doplňkový kotevní a spojovací materiál, zhotovení případné výrobní dokumentace nebo pořízení fyzických vzorků materiálů a vzorníků barev. Kde není výslovně uvedeno, bude pracovní postup a technologie provádění stanovena oprávněnou osobou zhotovitele. Dále je potřeba při stanovení ceny dle vykázané výměry započítat všechny předpokládané doplňkové prvky a činnosti s touto položkou související tak, aby cena byla kompletní a prvek funkční. TYTO PŘÍLOHY JSOU NEDÍLNOU SOUČÁSTÍ SOUTĚŽNÍHO SOUPISU STAVEBNÍCH PRACÍ, DODÁVEK A SLUŽEB S VÝKAZEM VÝMĚR. Ve všech položkách jsou započítány náklady na dopravu. Pokud není u položky soupisu prací uvedena žádná cenová soustava, položka není zatříděna v žádné cenové soustavě (ÚRS nebo RTS).</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</si>
  <si>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</si>
  <si>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</si>
  <si>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</si>
  <si>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</si>
  <si>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</si>
  <si>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</si>
  <si>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</si>
  <si>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</si>
  <si>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</si>
  <si>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</si>
  <si>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</si>
  <si>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</si>
  <si>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</si>
  <si>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</si>
  <si>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741 - Elektroinstalace - silnoproud</t>
  </si>
  <si>
    <t xml:space="preserve">    766 - Konstrukce truhlářské</t>
  </si>
  <si>
    <t xml:space="preserve">    767 - Konstrukce zámečnické</t>
  </si>
  <si>
    <t xml:space="preserve">    771 - Podlahy z dlaždic</t>
  </si>
  <si>
    <t xml:space="preserve">    776 - Podlahy povlakové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</si>
  <si>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</si>
  <si>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</si>
  <si>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</si>
  <si>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</si>
  <si>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</si>
  <si>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</si>
  <si>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</si>
  <si>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</si>
  <si>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</si>
  <si>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</si>
  <si>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</si>
  <si>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</si>
  <si>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</si>
  <si>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</si>
  <si>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</si>
  <si>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</si>
  <si>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</si>
  <si>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</si>
  <si>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</si>
  <si>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</si>
  <si>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317142430</t>
  </si>
  <si>
    <t>Překlady nenosné z pórobetonu osazené do tenkého maltového lože, výšky do 250 mm, šířky překladu 125 mm, délky překladu do 1000 mm</t>
  </si>
  <si>
    <t>kus</t>
  </si>
  <si>
    <t>CS ÚRS 2024 01</t>
  </si>
  <si>
    <t>4</t>
  </si>
  <si>
    <t>-299875343</t>
  </si>
  <si>
    <t>Online PSC</t>
  </si>
  <si>
    <t>https://podminky.urs.cz/item/CS_URS_2024_01/317142430</t>
  </si>
  <si>
    <t>VV</t>
  </si>
  <si>
    <t>"nad dveřmi T02/L"1</t>
  </si>
  <si>
    <t>Mezisoučet</t>
  </si>
  <si>
    <t>317944321</t>
  </si>
  <si>
    <t>Válcované nosníky dodatečně osazované do připravených otvorů bez zazdění hlav do č. 12</t>
  </si>
  <si>
    <t>t</t>
  </si>
  <si>
    <t>921782694</t>
  </si>
  <si>
    <t>https://podminky.urs.cz/item/CS_URS_2024_01/317944321</t>
  </si>
  <si>
    <t>"pro nové překlady HEA 100 dl.1,6m"((1,6*3)*16,7)/1000</t>
  </si>
  <si>
    <t>0,08*0,1</t>
  </si>
  <si>
    <t>Součet</t>
  </si>
  <si>
    <t>340239212</t>
  </si>
  <si>
    <t>Zazdívka otvorů v příčkách nebo stěnách cihlami pálenými plnými plochy přes 1 m2 do 4 m2, tloušťky přes 100 mm</t>
  </si>
  <si>
    <t>-1663626956</t>
  </si>
  <si>
    <t>https://podminky.urs.cz/item/CS_URS_2024_01/340239212</t>
  </si>
  <si>
    <t>"zazdívka-viz.nový stav"0,8*2,1</t>
  </si>
  <si>
    <t>342272235</t>
  </si>
  <si>
    <t>Příčky z pórobetonových tvárnic hladkých na tenké maltové lože objemová hmotnost do 500 kg/m3, tloušťka příčky 125 mm</t>
  </si>
  <si>
    <t>-1093001359</t>
  </si>
  <si>
    <t>https://podminky.urs.cz/item/CS_URS_2024_01/342272235</t>
  </si>
  <si>
    <t>"porobeton tl.125mm"4,05*(2,95+0,85)-(0,6*1,97)</t>
  </si>
  <si>
    <t>5</t>
  </si>
  <si>
    <t>342272245</t>
  </si>
  <si>
    <t>Příčky z pórobetonových tvárnic hladkých na tenké maltové lože objemová hmotnost do 500 kg/m3, tloušťka příčky 150 mm</t>
  </si>
  <si>
    <t>1433219070</t>
  </si>
  <si>
    <t>https://podminky.urs.cz/item/CS_URS_2024_01/342272245</t>
  </si>
  <si>
    <t>"porobeton tl.1250mm"4,05*5,7</t>
  </si>
  <si>
    <t>6</t>
  </si>
  <si>
    <t>342291112</t>
  </si>
  <si>
    <t>Ukotvení příček polyuretanovou pěnou, tl. příčky přes 100 mm</t>
  </si>
  <si>
    <t>-1380391753</t>
  </si>
  <si>
    <t>https://podminky.urs.cz/item/CS_URS_2024_01/342291112</t>
  </si>
  <si>
    <t>"pod stropem"</t>
  </si>
  <si>
    <t>"zazdívka-viz.nový stav"0,8</t>
  </si>
  <si>
    <t>"porobeton tl.125mm"(2,95+0,85)</t>
  </si>
  <si>
    <t>"porobeton tl.150mm"5,7</t>
  </si>
  <si>
    <t>7</t>
  </si>
  <si>
    <t>342291121</t>
  </si>
  <si>
    <t>Ukotvení příček plochými kotvami, do konstrukce cihelné</t>
  </si>
  <si>
    <t>1717638115</t>
  </si>
  <si>
    <t>https://podminky.urs.cz/item/CS_URS_2024_01/342291121</t>
  </si>
  <si>
    <t>"zazdívky"2,1*2</t>
  </si>
  <si>
    <t>"porobeton tl.125mm"2,15</t>
  </si>
  <si>
    <t>8</t>
  </si>
  <si>
    <t>342291131</t>
  </si>
  <si>
    <t>Ukotvení příček plochými kotvami, do konstrukce betonové</t>
  </si>
  <si>
    <t>-1584534785</t>
  </si>
  <si>
    <t>https://podminky.urs.cz/item/CS_URS_2024_01/342291131</t>
  </si>
  <si>
    <t>"porobeton tl.150mm"4,05*2</t>
  </si>
  <si>
    <t>9</t>
  </si>
  <si>
    <t>346244381</t>
  </si>
  <si>
    <t>Plentování ocelových válcovaných nosníků jednostranné cihlami na maltu, výška stojiny do 200 mm</t>
  </si>
  <si>
    <t>-122898314</t>
  </si>
  <si>
    <t>https://podminky.urs.cz/item/CS_URS_2024_01/346244381</t>
  </si>
  <si>
    <t>"pro nové překlady HEA 100 dl.1,6m"0,2*(1,6*2)*3</t>
  </si>
  <si>
    <t>10</t>
  </si>
  <si>
    <t>346971122</t>
  </si>
  <si>
    <t>Izolace proti šíření zvuku prováděná současně při zdění z lepenky asfaltové hadrové pod příčky jednoduchá, složená z 10 mm tl. vrstvy malty MC 5, lepenky nepískované a 10 mm vrstvy téže malty, v pruzích š. přes 100 do 200 mm</t>
  </si>
  <si>
    <t>-443325759</t>
  </si>
  <si>
    <t>https://podminky.urs.cz/item/CS_URS_2024_01/346971122</t>
  </si>
  <si>
    <t>"pod nové příčky a zazdívky"</t>
  </si>
  <si>
    <t>Vodorovné konstrukce</t>
  </si>
  <si>
    <t>11</t>
  </si>
  <si>
    <t>413232211</t>
  </si>
  <si>
    <t>Zazdívka zhlaví stropních trámů nebo válcovaných nosníků pálenými cihlami válcovaných nosníků, výšky do 150 mm</t>
  </si>
  <si>
    <t>-1847697116</t>
  </si>
  <si>
    <t>https://podminky.urs.cz/item/CS_URS_2024_01/413232211</t>
  </si>
  <si>
    <t>"pro nové překlady HEA 100 dl.1,6m"3*2</t>
  </si>
  <si>
    <t>Úpravy povrchů, podlahy a osazování výplní</t>
  </si>
  <si>
    <t>611131121</t>
  </si>
  <si>
    <t>Podkladní a spojovací vrstva vnitřních omítaných ploch penetrace disperzní nanášená ručně stropů</t>
  </si>
  <si>
    <t>686929438</t>
  </si>
  <si>
    <t>https://podminky.urs.cz/item/CS_URS_2024_01/611131121</t>
  </si>
  <si>
    <t>"oprava stropů 10%"226,28*0,1</t>
  </si>
  <si>
    <t>13</t>
  </si>
  <si>
    <t>611325421</t>
  </si>
  <si>
    <t>Oprava vápenocementové omítky vnitřních ploch štukové dvouvrstvé, tloušťky do 20 mm a tloušťky štuku do 3 mm stropů, v rozsahu opravované plochy do 10%</t>
  </si>
  <si>
    <t>1050141359</t>
  </si>
  <si>
    <t>https://podminky.urs.cz/item/CS_URS_2024_01/611325421</t>
  </si>
  <si>
    <t>"oprava stropů 10%"</t>
  </si>
  <si>
    <t>"129,130,132,133"89,33+82,35+52,8+1,8</t>
  </si>
  <si>
    <t>14</t>
  </si>
  <si>
    <t>612121112</t>
  </si>
  <si>
    <t>Zatření spár vnitřních povrchů stěrkovou hmotou, ploch z pórobetonových tvárnic stěn</t>
  </si>
  <si>
    <t>1094902495</t>
  </si>
  <si>
    <t>https://podminky.urs.cz/item/CS_URS_2024_01/612121112</t>
  </si>
  <si>
    <t>"nové příčky z porobetonu"</t>
  </si>
  <si>
    <t>"tl.125mm"14,208*2</t>
  </si>
  <si>
    <t>"tl.150mm"23,085*2</t>
  </si>
  <si>
    <t>15</t>
  </si>
  <si>
    <t>612131121</t>
  </si>
  <si>
    <t>Podkladní a spojovací vrstva vnitřních omítaných ploch penetrace disperzní nanášená ručně stěn</t>
  </si>
  <si>
    <t>-560901802</t>
  </si>
  <si>
    <t>https://podminky.urs.cz/item/CS_URS_2024_01/612131121</t>
  </si>
  <si>
    <t>"oprava stěn 10%"385,692*0,1</t>
  </si>
  <si>
    <t>"štuk (na porobet.příčkách)"74,586</t>
  </si>
  <si>
    <t>16</t>
  </si>
  <si>
    <t>612142001</t>
  </si>
  <si>
    <t>Pletivo vnitřních ploch v ploše nebo pruzích, na plném podkladu sklovláknité vtlačené do tmelu včetně tmelu stěn</t>
  </si>
  <si>
    <t>1667343339</t>
  </si>
  <si>
    <t>https://podminky.urs.cz/item/CS_URS_2024_01/612142001</t>
  </si>
  <si>
    <t>"potažení nových příček z porobetonu"</t>
  </si>
  <si>
    <t>"zazdívka dveří"0,8*2,1*2</t>
  </si>
  <si>
    <t>"přetažení"77,946*0,25</t>
  </si>
  <si>
    <t>17</t>
  </si>
  <si>
    <t>612321131</t>
  </si>
  <si>
    <t>Vápenocementový štuk vnitřních ploch tloušťky do 3 mm svislých konstrukcí stěn</t>
  </si>
  <si>
    <t>-198822417</t>
  </si>
  <si>
    <t>https://podminky.urs.cz/item/CS_URS_2024_01/612321131</t>
  </si>
  <si>
    <t>18</t>
  </si>
  <si>
    <t>612325225</t>
  </si>
  <si>
    <t>Vápenocementová omítka jednotlivých malých ploch štuková na stěnách, plochy jednotlivě přes 1,0 do 4 m2</t>
  </si>
  <si>
    <t>338028495</t>
  </si>
  <si>
    <t>https://podminky.urs.cz/item/CS_URS_2024_01/612325225</t>
  </si>
  <si>
    <t>"zazdívka dveří"2</t>
  </si>
  <si>
    <t>19</t>
  </si>
  <si>
    <t>612325421</t>
  </si>
  <si>
    <t>Oprava vápenocementové omítky vnitřních ploch štukové dvouvrstvé, tloušťky do 20 mm a tloušťky štuku do 3 mm stěn, v rozsahu opravované plochy do 10%</t>
  </si>
  <si>
    <t>1143685899</t>
  </si>
  <si>
    <t>https://podminky.urs.cz/item/CS_URS_2024_01/612325421</t>
  </si>
  <si>
    <t>"oprava stěn 10%"</t>
  </si>
  <si>
    <t>"129"4,05*(18,3*2+5,825*2)-(5,65*1,9*3+1,45*2,1+3+1,1*1,97+1,7*3,05*2)</t>
  </si>
  <si>
    <t>"130"4,05*(15,225*2+5,825*2)-(5,65*1,9*2+1,1*1,97*2+0,9*1,97*3+1,7*3,05*2+0,6*1,97)</t>
  </si>
  <si>
    <t>"132 (mimo nové příčky)"4,05*(9,075+5,825+6)-(2,75*1,9*2+1,1*1,97*3+0,8*1,97+5,65*1,7)</t>
  </si>
  <si>
    <t>"133 (mimo nové příčky)"4,05*2,95-(2,75*1,9)</t>
  </si>
  <si>
    <t>50</t>
  </si>
  <si>
    <t>20</t>
  </si>
  <si>
    <t>619991001</t>
  </si>
  <si>
    <t>Zakrytí vnitřních ploch před znečištěním fólií včetně pozdějšího odkrytí podlah</t>
  </si>
  <si>
    <t>729463959</t>
  </si>
  <si>
    <t>https://podminky.urs.cz/item/CS_URS_2024_01/619991001</t>
  </si>
  <si>
    <t>"plochy dotčené výměnou podlah"A+B</t>
  </si>
  <si>
    <t>"stáv.dlažba v šatnách:129,130"89,33+82,35</t>
  </si>
  <si>
    <t>"110"33,2</t>
  </si>
  <si>
    <t>"ostatní"50</t>
  </si>
  <si>
    <t>619991005</t>
  </si>
  <si>
    <t>Zakrytí vnitřních ploch před znečištěním fólií včetně pozdějšího odkrytí stěn nebo svislých ploch</t>
  </si>
  <si>
    <t>-1925188103</t>
  </si>
  <si>
    <t>https://podminky.urs.cz/item/CS_URS_2024_01/619991005</t>
  </si>
  <si>
    <t>"výplně otvorů obvodové"1,9*5,65*7+1,9*2,75</t>
  </si>
  <si>
    <t>"dveře"(2,8*3,95+0,8*1,97*8+1,6*1,97*2+5,65*3,95+0,8*1,97*3+1,1*1,97*1,97*2*2+0,9*1,97*6*2+0,8*1,97+1,1*1,97*2*2+0,6*1,97+0,6*1,97*1*2)</t>
  </si>
  <si>
    <t>"prosklené stěny nad dveřmi"1,7*(5,65+3,1*4)*2+1,7*(5,65*4+46+2,8+5,65*3)</t>
  </si>
  <si>
    <t>22</t>
  </si>
  <si>
    <t>619991011</t>
  </si>
  <si>
    <t>Zakrytí vnitřních ploch před znečištěním fólií včetně pozdějšího odkrytí samostatných konstrukcí a prvků</t>
  </si>
  <si>
    <t>-977687038</t>
  </si>
  <si>
    <t>https://podminky.urs.cz/item/CS_URS_2024_01/619991011</t>
  </si>
  <si>
    <t>"stáv.zařízení (radiátory, apod.)"80</t>
  </si>
  <si>
    <t>23</t>
  </si>
  <si>
    <t>619995001</t>
  </si>
  <si>
    <t>Začištění omítek (s dodáním hmot) kolem oken, dveří, podlah, obkladů apod.</t>
  </si>
  <si>
    <t>-1185899375</t>
  </si>
  <si>
    <t>https://podminky.urs.cz/item/CS_URS_2024_01/619995001</t>
  </si>
  <si>
    <t>"začištění ker.soklíku"KS</t>
  </si>
  <si>
    <t>"napojení nových omítek na stávající (nové příčky a dozdívky)"4,05*4+2,15*2+2,1*4+0,8*2</t>
  </si>
  <si>
    <t>"byvour.otvory pro dveře"(1,1+2,1*2)*6</t>
  </si>
  <si>
    <t>24</t>
  </si>
  <si>
    <t>619996117</t>
  </si>
  <si>
    <t>Ochrana stavebních konstrukcí a samostatných prvků včetně pozdějšího odstranění obedněním z OSB desek podlahy</t>
  </si>
  <si>
    <t>-1874646847</t>
  </si>
  <si>
    <t>https://podminky.urs.cz/item/CS_URS_2024_01/619996117</t>
  </si>
  <si>
    <t>"přístup"6,1*6,1</t>
  </si>
  <si>
    <t>"ostatní exponované plochy"20</t>
  </si>
  <si>
    <t>25</t>
  </si>
  <si>
    <t>619996145</t>
  </si>
  <si>
    <t>Ochrana stavebních konstrukcí a samostatných prvků včetně pozdějšího odstranění obalením geotextilií samostatných konstrukcí a prvků</t>
  </si>
  <si>
    <t>-639764641</t>
  </si>
  <si>
    <t>https://podminky.urs.cz/item/CS_URS_2024_01/619996145</t>
  </si>
  <si>
    <t>"dtto OSB"57,21</t>
  </si>
  <si>
    <t>"ostatní"30</t>
  </si>
  <si>
    <t>26</t>
  </si>
  <si>
    <t>631312141</t>
  </si>
  <si>
    <t>Doplnění dosavadních mazanin prostým betonem s dodáním hmot, bez potěru, plochy jednotlivě rýh v dosavadních mazaninách</t>
  </si>
  <si>
    <t>m3</t>
  </si>
  <si>
    <t>1077883982</t>
  </si>
  <si>
    <t>https://podminky.urs.cz/item/CS_URS_2024_01/631312141</t>
  </si>
  <si>
    <t>"po vybour.příčce"</t>
  </si>
  <si>
    <t>0,1*0,15*6,05</t>
  </si>
  <si>
    <t>"po vybour.přizdívce"0,1*0,15*0,9</t>
  </si>
  <si>
    <t>27</t>
  </si>
  <si>
    <t>632683112</t>
  </si>
  <si>
    <t>Sešívání trhlin v betonových podlahách ocelovými sponkami se zálivkou pryskyřicí vzdálenosti sponek přes 10 do 15 cm</t>
  </si>
  <si>
    <t>-940017453</t>
  </si>
  <si>
    <t>https://podminky.urs.cz/item/CS_URS_2024_01/632683112</t>
  </si>
  <si>
    <t>P</t>
  </si>
  <si>
    <t>Poznámka k položce:_x000D_
upřesněno dle výsledku odtrhových zkoušek podkladu podlah</t>
  </si>
  <si>
    <t>"nové podlahy (upřesnit dle skutečnosti:předpoklad cca 0,25m/1m2 plochy podlah)"(A+B)*0,25</t>
  </si>
  <si>
    <t>28</t>
  </si>
  <si>
    <t>632902-01</t>
  </si>
  <si>
    <t>Příprava podkladu horního líce stropní k-ce alt.střechy pro provádění nového nového souvrství střechy (očištění,vyrovnání,odmaštění)</t>
  </si>
  <si>
    <t>vlastní</t>
  </si>
  <si>
    <t>1893822638</t>
  </si>
  <si>
    <t>"nové podlahy"A+B</t>
  </si>
  <si>
    <t>Ostatní konstrukce a práce, bourání</t>
  </si>
  <si>
    <t>29</t>
  </si>
  <si>
    <t>949101111</t>
  </si>
  <si>
    <t>Lešení pomocné pracovní pro objekty pozemních staveb pro zatížení do 150 kg/m2, o výšce lešeňové podlahy do 1,9 m</t>
  </si>
  <si>
    <t>-1471389072</t>
  </si>
  <si>
    <t>https://podminky.urs.cz/item/CS_URS_2024_01/949101111</t>
  </si>
  <si>
    <t>"místnosti s opravami omítek:129,130,132,133"89,33+82,35+52,8+1,8</t>
  </si>
  <si>
    <t>"ostatní potřebné plochy (pro zakrývání, apod.)"100</t>
  </si>
  <si>
    <t>30</t>
  </si>
  <si>
    <t>95-01</t>
  </si>
  <si>
    <t>Zednická výpomoc vč.jejich zpětného zapravení,odvozu,likvidace a poplatku za suť</t>
  </si>
  <si>
    <t>hod</t>
  </si>
  <si>
    <t>436222333</t>
  </si>
  <si>
    <t>31</t>
  </si>
  <si>
    <t>95-01.1</t>
  </si>
  <si>
    <t>Náklady na drobné úpravy stáv.radiátorů (posunutí termostatů, nátěr, seřízení, vč.pomocného materiálu)</t>
  </si>
  <si>
    <t>-410871442</t>
  </si>
  <si>
    <t>32</t>
  </si>
  <si>
    <t>95-02</t>
  </si>
  <si>
    <t>Celkové náklady na stěhování stáv.zařízení a nábytku (v rozsahu požadavků investora-viz.smlouva o dílo)</t>
  </si>
  <si>
    <t>kpl</t>
  </si>
  <si>
    <t>-344961446</t>
  </si>
  <si>
    <t>Poznámka k položce:_x000D_
rozsah prací upřesnění investor ve smlouvě o dílo_x000D_
jedná se o vyklizení stáv.vybavení a zařízení učebny (tabule, lavice, židle)</t>
  </si>
  <si>
    <t>33</t>
  </si>
  <si>
    <t>95-03</t>
  </si>
  <si>
    <t>Vyspravení a hladké, plynulé přelepení stávajících ocelových revizních poklopů PVC krytinou s přiznanou spárou (podle potřeby krycí desku vyměnit-upřesnit dle investora)-D+M</t>
  </si>
  <si>
    <t>-1663849095</t>
  </si>
  <si>
    <t>34</t>
  </si>
  <si>
    <t>952901111</t>
  </si>
  <si>
    <t>Vyčištění budov nebo objektů před předáním do užívání budov bytové nebo občanské výstavby, světlé výšky podlaží do 4 m</t>
  </si>
  <si>
    <t>-1651282453</t>
  </si>
  <si>
    <t>https://podminky.urs.cz/item/CS_URS_2024_01/952901111</t>
  </si>
  <si>
    <t>35</t>
  </si>
  <si>
    <t>953943211</t>
  </si>
  <si>
    <t>Osazování drobných kovových předmětů kotvených do stěny hasicího přístroje</t>
  </si>
  <si>
    <t>221502400</t>
  </si>
  <si>
    <t>https://podminky.urs.cz/item/CS_URS_2024_01/953943211</t>
  </si>
  <si>
    <t>Poznámka k položce:_x000D_
Hasicí přístroje v požárním úseku se umísťují na trvale přístupném a dobře viditelném místě, podle pokynů výrobce a v přiměřené výšce v závislosti od hmotnosti hasicího přístroje (rukojeť max. 1,5 m nad podlahou)._x000D_
Umístění hasících přístrojů nesmí bránit evakuaci z objektu ohroženého požárem nebo ji jinak ztěžovat. Taktéž není vhodné umísťovat hasící přístroje v tmavých a úzkých prostorech._x000D_
Hasící přístroje se nesmí vystavit sálavému teplu ani přímému slunečnímu záření, které by mohlo způsobit zvýšení tepla nad povolenou teplotu uvedenou výrobcem.</t>
  </si>
  <si>
    <t>"viz.TZ PBŘ"</t>
  </si>
  <si>
    <t>"práškový 21A"6</t>
  </si>
  <si>
    <t>36</t>
  </si>
  <si>
    <t>M</t>
  </si>
  <si>
    <t>44932114</t>
  </si>
  <si>
    <t>přístroj hasicí ruční práškový PG 6 LE</t>
  </si>
  <si>
    <t>-403412546</t>
  </si>
  <si>
    <t>37</t>
  </si>
  <si>
    <t>953943212</t>
  </si>
  <si>
    <t>Osazování drobných kovových předmětů kotvených do stěny skříně pro hasicí přístroj</t>
  </si>
  <si>
    <t>-728996810</t>
  </si>
  <si>
    <t>https://podminky.urs.cz/item/CS_URS_2024_01/953943212</t>
  </si>
  <si>
    <t>"pro PHP"6</t>
  </si>
  <si>
    <t>38</t>
  </si>
  <si>
    <t>44983131</t>
  </si>
  <si>
    <t>skříňka na RHP</t>
  </si>
  <si>
    <t>-2121146254</t>
  </si>
  <si>
    <t>39</t>
  </si>
  <si>
    <t>953993326</t>
  </si>
  <si>
    <t>Osazení bezpečnostní, orientační nebo informační tabulky plastové nebo smaltované přivrtáním na zdivo</t>
  </si>
  <si>
    <t>-1585211001</t>
  </si>
  <si>
    <t>https://podminky.urs.cz/item/CS_URS_2024_01/953993326</t>
  </si>
  <si>
    <t>40</t>
  </si>
  <si>
    <t>73534510</t>
  </si>
  <si>
    <t>tabulka bezpečnostní plastová s tiskem 2 barvy A4 210x297mm</t>
  </si>
  <si>
    <t>-606322173</t>
  </si>
  <si>
    <t>41</t>
  </si>
  <si>
    <t>962031133</t>
  </si>
  <si>
    <t>Bourání příček nebo přizdívek z cihel pálených plných nebo dutých, tl. přes 100 do 150 mm</t>
  </si>
  <si>
    <t>-318875206</t>
  </si>
  <si>
    <t>https://podminky.urs.cz/item/CS_URS_2024_01/962031133</t>
  </si>
  <si>
    <t>"viz.bourání"4,05*(6,05+0,9)</t>
  </si>
  <si>
    <t>42</t>
  </si>
  <si>
    <t>965046111</t>
  </si>
  <si>
    <t>Broušení stávajících betonových podlah úběr do 3 mm</t>
  </si>
  <si>
    <t>1170199928</t>
  </si>
  <si>
    <t>https://podminky.urs.cz/item/CS_URS_2024_01/965046111</t>
  </si>
  <si>
    <t>"podklad nových podlah"A+B</t>
  </si>
  <si>
    <t>43</t>
  </si>
  <si>
    <t>965046119</t>
  </si>
  <si>
    <t>Broušení stávajících betonových podlah Příplatek k ceně za každý další 1 mm úběru</t>
  </si>
  <si>
    <t>-108096536</t>
  </si>
  <si>
    <t>https://podminky.urs.cz/item/CS_URS_2024_01/965046119</t>
  </si>
  <si>
    <t>"podklad nových podlah (tl.broušení upřesnit po vybourání stáv.nášlapu)"(A+B)*2</t>
  </si>
  <si>
    <t>44</t>
  </si>
  <si>
    <t>968072455</t>
  </si>
  <si>
    <t>Vybourání kovových rámů oken s křídly, dveřních zárubní, vrat, stěn, ostění nebo obkladů dveřních zárubní, plochy do 2 m2</t>
  </si>
  <si>
    <t>1663774758</t>
  </si>
  <si>
    <t>https://podminky.urs.cz/item/CS_URS_2024_01/968072455</t>
  </si>
  <si>
    <t>"viz.bourání"0,8*1,97</t>
  </si>
  <si>
    <t>45</t>
  </si>
  <si>
    <t>971033631</t>
  </si>
  <si>
    <t>Vybourání otvorů ve zdivu základovém nebo nadzákladovém z cihel, tvárnic, příčkovek z cihel pálených na maltu vápennou nebo vápenocementovou plochy do 4 m2, tl. do 150 mm</t>
  </si>
  <si>
    <t>-1581951295</t>
  </si>
  <si>
    <t>https://podminky.urs.cz/item/CS_URS_2024_01/971033631</t>
  </si>
  <si>
    <t>"pro nové dveře:viz.bourání"1,1*2,1*3</t>
  </si>
  <si>
    <t>46</t>
  </si>
  <si>
    <t>974031664</t>
  </si>
  <si>
    <t>Vysekání rýh ve zdivu cihelném na maltu vápennou nebo vápenocementovou pro vtahování nosníků do zdí, před vybouráním otvoru do hl. 150 mm, při v. nosníku do 150 mm</t>
  </si>
  <si>
    <t>-1674832254</t>
  </si>
  <si>
    <t>https://podminky.urs.cz/item/CS_URS_2024_01/974031664</t>
  </si>
  <si>
    <t>"pro nové překlady HEA 100 dl.1,6m"1,7*3</t>
  </si>
  <si>
    <t>47</t>
  </si>
  <si>
    <t>974042554</t>
  </si>
  <si>
    <t>Vysekání rýh v betonové nebo jiné monolitické dlažbě s betonovým podkladem do hl. 100 mm a šířky do 150 mm</t>
  </si>
  <si>
    <t>-1853886006</t>
  </si>
  <si>
    <t>https://podminky.urs.cz/item/CS_URS_2024_01/974042554</t>
  </si>
  <si>
    <t>48</t>
  </si>
  <si>
    <t>977311112</t>
  </si>
  <si>
    <t>Řezání stávajících betonových mazanin bez vyztužení hloubky přes 50 do 100 mm</t>
  </si>
  <si>
    <t>460388002</t>
  </si>
  <si>
    <t>https://podminky.urs.cz/item/CS_URS_2024_01/977311112</t>
  </si>
  <si>
    <t>"zazdívka-viz.nový stav"0,8*2</t>
  </si>
  <si>
    <t>"porobeton tl.125mm"(2,95+0,85)*2</t>
  </si>
  <si>
    <t>"porobeton tl.150mm"5,7*2</t>
  </si>
  <si>
    <t>997</t>
  </si>
  <si>
    <t>Přesun sutě</t>
  </si>
  <si>
    <t>49</t>
  </si>
  <si>
    <t>997013211</t>
  </si>
  <si>
    <t>Vnitrostaveništní doprava suti a vybouraných hmot vodorovně do 50 m s naložením ručně pro budovy a haly výšky do 6 m</t>
  </si>
  <si>
    <t>-540323239</t>
  </si>
  <si>
    <t>https://podminky.urs.cz/item/CS_URS_2024_01/997013211</t>
  </si>
  <si>
    <t>997013501</t>
  </si>
  <si>
    <t>Odvoz suti a vybouraných hmot na skládku nebo meziskládku se složením, na vzdálenost do 1 km</t>
  </si>
  <si>
    <t>1873187841</t>
  </si>
  <si>
    <t>https://podminky.urs.cz/item/CS_URS_2024_01/997013501</t>
  </si>
  <si>
    <t>51</t>
  </si>
  <si>
    <t>997013509</t>
  </si>
  <si>
    <t>Odvoz suti a vybouraných hmot na skládku nebo meziskládku se složením, na vzdálenost Příplatek k ceně za každý další započatý 1 km přes 1 km</t>
  </si>
  <si>
    <t>1685528137</t>
  </si>
  <si>
    <t>https://podminky.urs.cz/item/CS_URS_2024_01/997013509</t>
  </si>
  <si>
    <t>Poznámka k položce:_x000D_
uchazeč ve své cenové nabídce vyhodnotí vzdálenost skládky a konečnou cenu zapracuje ve své nabídce</t>
  </si>
  <si>
    <t>45,859*5 'Přepočtené koeficientem množství</t>
  </si>
  <si>
    <t>52</t>
  </si>
  <si>
    <t>997013871</t>
  </si>
  <si>
    <t>Poplatek za uložení stavebního odpadu na recyklační skládce (skládkovné) směsného stavebního a demoličního zatříděného do Katalogu odpadů pod kódem 17 09 04</t>
  </si>
  <si>
    <t>-1889085336</t>
  </si>
  <si>
    <t>https://podminky.urs.cz/item/CS_URS_2024_01/997013871</t>
  </si>
  <si>
    <t>998</t>
  </si>
  <si>
    <t>Přesun hmot</t>
  </si>
  <si>
    <t>53</t>
  </si>
  <si>
    <t>998018001</t>
  </si>
  <si>
    <t>Přesun hmot pro budovy občanské výstavby, bydlení, výrobu a služby ruční (bez užití mechanizace) vodorovná dopravní vzdálenost do 100 m pro budovy s jakoukoliv nosnou konstrukcí výšky do 6 m</t>
  </si>
  <si>
    <t>760957566</t>
  </si>
  <si>
    <t>https://podminky.urs.cz/item/CS_URS_2024_01/998018001</t>
  </si>
  <si>
    <t>Poznámka k položce:_x000D_
vč.nákladů na stavební výtah</t>
  </si>
  <si>
    <t>PSV</t>
  </si>
  <si>
    <t>Práce a dodávky PSV</t>
  </si>
  <si>
    <t>711</t>
  </si>
  <si>
    <t>Izolace proti vodě, vlhkosti a plynům</t>
  </si>
  <si>
    <t>54</t>
  </si>
  <si>
    <t>711411001</t>
  </si>
  <si>
    <t>Provedení izolace proti povrchové a podpovrchové tlakové vodě natěradly a tmely za studena na ploše vodorovné V nátěrem penetračním</t>
  </si>
  <si>
    <t>1990402919</t>
  </si>
  <si>
    <t>https://podminky.urs.cz/item/CS_URS_2024_01/711411001</t>
  </si>
  <si>
    <t>"penetrace nátěrové hydroizolace vodorovné"NIV</t>
  </si>
  <si>
    <t>55</t>
  </si>
  <si>
    <t>11163150</t>
  </si>
  <si>
    <t>lak penetrační asfaltový</t>
  </si>
  <si>
    <t>-2047865192</t>
  </si>
  <si>
    <t>198*0,0003 'Přepočtené koeficientem množství</t>
  </si>
  <si>
    <t>56</t>
  </si>
  <si>
    <t>998711121</t>
  </si>
  <si>
    <t>Přesun hmot pro izolace proti vodě, vlhkosti a plynům stanovený z hmotnosti přesunovaného materiálu vodorovná dopravní vzdálenost do 50 m ruční (bez užití mechanizace) v objektech výšky do 6 m</t>
  </si>
  <si>
    <t>-748392204</t>
  </si>
  <si>
    <t>https://podminky.urs.cz/item/CS_URS_2024_01/998711121</t>
  </si>
  <si>
    <t>725</t>
  </si>
  <si>
    <t>Zdravotechnika - zařizovací předměty</t>
  </si>
  <si>
    <t>57</t>
  </si>
  <si>
    <t>725210821</t>
  </si>
  <si>
    <t>Demontáž umyvadel bez výtokových armatur umyvadel</t>
  </si>
  <si>
    <t>soubor</t>
  </si>
  <si>
    <t>200697832</t>
  </si>
  <si>
    <t>https://podminky.urs.cz/item/CS_URS_2024_01/725210821</t>
  </si>
  <si>
    <t>"viz.bourání (učebna)"1</t>
  </si>
  <si>
    <t>58</t>
  </si>
  <si>
    <t>725820803</t>
  </si>
  <si>
    <t>Demontáž baterií stojánkových do 2 nebo do 3 otvorů</t>
  </si>
  <si>
    <t>383419763</t>
  </si>
  <si>
    <t>https://podminky.urs.cz/item/CS_URS_2024_01/725820803</t>
  </si>
  <si>
    <t>59</t>
  </si>
  <si>
    <t>725860811</t>
  </si>
  <si>
    <t>Demontáž zápachových uzávěrek pro zařizovací předměty jednoduchých</t>
  </si>
  <si>
    <t>-209334786</t>
  </si>
  <si>
    <t>https://podminky.urs.cz/item/CS_URS_2024_01/725860811</t>
  </si>
  <si>
    <t>741</t>
  </si>
  <si>
    <t>Elektroinstalace - silnoproud</t>
  </si>
  <si>
    <t>60</t>
  </si>
  <si>
    <t>741920361</t>
  </si>
  <si>
    <t>Protipožární ucpávky svazků kabelů prostup stěnou tloušťky 150 mm pěnou, požární odolnost EI 60 při 10% zaplnění prostupu kabely průměr prostupu 90 mm</t>
  </si>
  <si>
    <t>735973107</t>
  </si>
  <si>
    <t>https://podminky.urs.cz/item/CS_URS_2024_01/741920361</t>
  </si>
  <si>
    <t>"pro silnoproud"5</t>
  </si>
  <si>
    <t>61</t>
  </si>
  <si>
    <t>998741121</t>
  </si>
  <si>
    <t>Přesun hmot pro silnoproud stanovený z hmotnosti přesunovaného materiálu vodorovná dopravní vzdálenost do 50 m ruční (bez užití mechanizace) v objektech výšky do 6 m</t>
  </si>
  <si>
    <t>522028953</t>
  </si>
  <si>
    <t>https://podminky.urs.cz/item/CS_URS_2024_01/998741121</t>
  </si>
  <si>
    <t>766</t>
  </si>
  <si>
    <t>Konstrukce truhlářské</t>
  </si>
  <si>
    <t>62</t>
  </si>
  <si>
    <t>766691914</t>
  </si>
  <si>
    <t>Ostatní práce vyvěšení nebo zavěšení křídel dřevěných dveřních, plochy do 2 m2</t>
  </si>
  <si>
    <t>1449712534</t>
  </si>
  <si>
    <t>https://podminky.urs.cz/item/CS_URS_2024_01/766691914</t>
  </si>
  <si>
    <t>"pro výměnu dveří"</t>
  </si>
  <si>
    <t>"T04"6</t>
  </si>
  <si>
    <t>"T05"1</t>
  </si>
  <si>
    <t>63</t>
  </si>
  <si>
    <t>7668258-01</t>
  </si>
  <si>
    <t>Demontáž nábytku- skříní jednokřídlových</t>
  </si>
  <si>
    <t>189709472</t>
  </si>
  <si>
    <t>"viz.bourání (stáv.šatní skříně)"368</t>
  </si>
  <si>
    <t>64</t>
  </si>
  <si>
    <t>766-T01</t>
  </si>
  <si>
    <t>T01-Vnitř.hl.pl.dveře s průhledem 1100/1970mm HPL vč.oc.zárubně do zdiva tl.150mm s nátěrem,kování,samozavírač,panik.hrazda,EW30 DP3-C,S200,PK,syst.osazení-D+M(plný popis viz.výpis dveří)</t>
  </si>
  <si>
    <t>ks</t>
  </si>
  <si>
    <t>-1538478769</t>
  </si>
  <si>
    <t xml:space="preserve">Poznámka k položce:_x000D_
vč.zpracování dílenské dokumentace (viz.VON)_x000D_
DVEŘE VNITŘNÍ DŘEVĚNÉ JEDNOKŘ. OTEVÍRAVÉ,ROZMĚR 1100/1970HLADKÉ, PLNÉ, S POLODRÁŽKOU, DORAZOVÉ TĚSNĚNÍ, KOUŘOTĚSNÉ,HPL LAMINÁT, BAREVNÉ ŘEŠENÍ BÍLÁ (POLOMAT),_x000D_
OCELOVÁ ZÁRUBEŇ FeZn DLE TL.ZDIVA, BAREVNÝ ODSTÍN BÍLÁ POLOMAT,TŘÍBODOVÉ UCHYCENÍ, PANIKOVÉ KOVÁNÍ - HRAZDA VE SMĚRU ÚNIKU, PANIKOVÁ KLIKA Z OPAČNÉ STRANY, MATNÝ KOV NEBO ŠEDÝ ODSTÍN,SAMOZAVÍRAČ, DVEŘNÍ ZARÁŽKA,POŽÁRNÍ ODOLNOST EW 30 DP3-C, S200,PK,PŘED VÝROBOU DOMĚŘIT,_x000D_
PROVEDENÍ DVEŘÍ I KOVÁNÍ S DŮRAZEM NA VYSOKOU ODOLNOST A ČETNOST UŽÍVÁNÍ DLE  CHARAKTERU PROVOZU ZAŘÍZENÍ_x000D_
_x000D_
</t>
  </si>
  <si>
    <t>65</t>
  </si>
  <si>
    <t>766-T02</t>
  </si>
  <si>
    <t>T02-Vnitř.hl.pl.dveře 600/1970mm HPL vč.oc.zárubně do zdiva tl.125mm s nátěrem,kování,zámek FAB-GK,EW30 DP3,syst.osazení-D+M(plný popis viz.výpis dveří)</t>
  </si>
  <si>
    <t>77269168</t>
  </si>
  <si>
    <t xml:space="preserve">Poznámka k položce:_x000D_
vč.zpracování dílenské dokumentace (viz.VON)_x000D_
DVEŘE VNITŘNÍ DŘEVĚNÉ JEDNOKŘ. OTEVÍRAVÉ,ROZMĚR 600/1970mm,HLADKÉ, PLNÉ, S POLODRÁŽKOU, DORAZOVÉ TĚSNĚNÍ,CPL NEBO HPL LAMINÁT, BAREVNÉ ŘEŠENÍ BÍLÁ (POLOMAT),_x000D_
OCELOVÁ ZÁRUBEŇ FeZn DLE TL.ZDIVA, BAREVNÝ ODSTÍN BÍLÁ POLOMAT,TŘÍBODOVÉ UCHYCENÍ, KOVÁNÍ KLIKA/KLIKA, ZÁMEK FAB (CENTR.KLÍČ) MATNÝ KOV NEBO ŠEDÝ ODSTÍN,_x000D_
POŽÁRNÍ ODOLNOST EW 30 DP3,PŘED VÝROBOU DOMĚŘIT,_x000D_
_x000D_
</t>
  </si>
  <si>
    <t>66</t>
  </si>
  <si>
    <t>766-T03</t>
  </si>
  <si>
    <t>T03-Vnitř.hl.pl.dveře s průhledem 1100/1970mm HPL vč.oc.zárubně do zdiva tl.150mm s nátěrem,kování,samozavírač,panik.hrazda,EW30 DP3-C,S200,PK,syst.osazení-D+M(plný popis viz.výpis dveří)</t>
  </si>
  <si>
    <t>1688257224</t>
  </si>
  <si>
    <t xml:space="preserve">Poznámka k položce:_x000D_
vč.zpracování dílenské dokumentace (viz.VON)_x000D_
DVEŘE VNITŘNÍ DŘEVĚNÉ JEDNOKŘ. OTEVÍRAVÉ,ROZMĚR 1100/1970mm,HLADKÉ, PLNÉ, S POLODRÁŽKOU, DORAZOVÉ TĚSNĚNÍ,HPL LAMINÁT, BAREVNÉ ŘEŠENÍ BÍLÁ (POLOMAT),_x000D_
OCELOVÁ ZÁRUBEŇ FeZn DLE TL.ZDIVA, BAREVNÝ ODSTÍN BÍLÁ POLOMAT,TŘÍBODOVÉ UCHYCENÍ, PANIKOVÉ KOVÁNÍ - HRAZDA VE SMĚRU ÚNIKU, PANIKOVÁ KLIKA Z OPAČNÉ STRANY, MATNÝ KOV NEBO ŠEDÝ ODSTÍN, SAMOZAVÍRAČ, DVEŘNÍ ZARÁŽKA,POŽÁRNÍ ODOLNOST EW 30 DP3-C, S200,PK,PŘED VÝROBOU DOMĚŘIT,_x000D_
PROVEDENÍ DVEŘÍ I KOVÁNÍ S DŮRAZEM NA VYSOKOU ODOLNOST A ČETNOST UŽÍVÁNÍ DLE  CHARAKTERU PROVOZU ZAŘÍZENÍ_x000D_
_x000D_
</t>
  </si>
  <si>
    <t>67</t>
  </si>
  <si>
    <t>766-T04</t>
  </si>
  <si>
    <t>T04-Vnitř.hl.pl.dveře (výměna) 900/1970mm HPL do stáv.oc.zárubně s novým nátěrem (vč.přípravy podkladu),kování,samozavírač,panik.hrazda,EW30 DP3-C,PK,syst.osazení-D+M(plný popis viz.výpis dveří)</t>
  </si>
  <si>
    <t>-935848930</t>
  </si>
  <si>
    <t xml:space="preserve">Poznámka k položce:_x000D_
vč.zpracování dílenské dokumentace (viz.VON)_x000D_
VÝMĚNA STÁVAJÍCÍHO DVEŘNÍHO KŘÍDLA:_x000D_
DVEŘE VNITŘNÍ DŘEVĚNÉ JEDNOKŘ. OTEVÍRAVÉ,ROZMĚR 900/1970mm,HLADKÉ, PLNÉ, S POLODRÁŽKOU, DORAZOVÉ TĚSNĚNÍ,HPL LAMINÁT, BAREVNÉ ŘEŠENÍ BÍLÁ (POLOMAT),_x000D_
OCELOVÁ ZÁRUBEŇ - STÁVAJÍCÍCÍ, OBROUSIT STÁVAJÍCÍ NÁTĚR + NOVÝ NÁTĚR BAREVNÝ ODSTÍN BÍLÁ POLOMAT,TŘÍBODOVÉ UCHYCENÍ, PANIKOVÉ KOVÁNÍ - HRAZDA VE SMĚRU ÚNIKU, PANIKOVÁ KLIKA Z OPAČNÉ STRANY, MATNÝ KOV NEBO ŠEDÝ ODSTÍN,SAMOZAVÍRAČ, DVEŘNÍ ZARÁŽKA,POŽÁRNÍ ODOLNOST EW 30 DP3-C, PKPŘED VÝROBOU DOMĚŘIT,_x000D_
PROVEDENÍ DVEŘÍ I KOVÁNÍ S DŮRAZEM NA VYSOKOU ODOLNOST A ČETNOST UŽÍVÁNÍ DLE  CHARAKTERU PROVOZU ZAŘÍZENÍ_x000D_
_x000D_
</t>
  </si>
  <si>
    <t>68</t>
  </si>
  <si>
    <t>766-T05</t>
  </si>
  <si>
    <t>T05-Vnitř.hl.pl.dveře (výměna) 1100/1970mm HPL do stáv.oc.zárubně s novým nátěrem (vč.přípravy podkladu),kování,samozavírač,panik.hrazda,EW30 DP3-C,PK,syst.osazení-D+M(plný popis viz.výpis dveří)</t>
  </si>
  <si>
    <t>794547738</t>
  </si>
  <si>
    <t xml:space="preserve">Poznámka k položce:_x000D_
vč.zpracování dílenské dokumentace (viz.VON)_x000D_
VÝMĚNA STÁVAJÍCÍHO DVEŘNÍHO KŘÍDLA:_x000D_
DVEŘE VNITŘNÍ DŘEVĚNÉ JEDNOKŘ. OTEVÍRAVÉ,ROZMĚR 1100/1970mm,HLADKÉ, PLNÉ, S POLODRÁŽKOU, DORAZOVÉ TĚSNĚNÍ,HPL LAMINÁT, BAREVNÉ ŘEŠENÍ BÍLÁ (POLOMAT),OCELOVÁ ZÁRUBEŇ - STÁVAJÍCÍCÍ, OBROUSIT STÁVAJÍCÍ NÁTĚR + NOVÝ NÁTĚR BAREVNÝ ODSTÍN BÍLÁ POLOMAT,TŘÍBODOVÉ UCHYCENÍ, PANIKOVÉ KOVÁNÍ - HRAZDA VE SMĚRU ÚNIKU, PANIKOVÁ KLIKA Z OPAČNÉ STRANY, MATNÝ KOV NEBO ŠEDÝ ODSTÍN,SAMOZAVÍRAČ, DVEŘNÍ ZARÁŽKA,POŽÁRNÍ ODOLNOST EW 30 DP3-C, PK,PŘED VÝROBOU DOMĚŘIT,_x000D_
PROVEDENÍ DVEŘÍ I KOVÁNÍ S DŮRAZEM NA VYSOKOU ODOLNOST A ČETNOST UŽÍVÁNÍ DLE  CHARAKTERU PROVOZU ZAŘÍZENÍ_x000D_
_x000D_
</t>
  </si>
  <si>
    <t>69</t>
  </si>
  <si>
    <t>766-T06</t>
  </si>
  <si>
    <t>T06-Oprava stáv.dveřního křídla 600/1970mm vč.zárubně a přípravy podkladu,nové kování a zámek-D+M (plný popis viz.výpis dveří)</t>
  </si>
  <si>
    <t>-78862894</t>
  </si>
  <si>
    <t xml:space="preserve">Poznámka k položce:_x000D_
vč.zpracování dílenské dokumentace (viz.VON)_x000D_
OPRAVA STÁVAJÍCÍHO DVEŘNÍHO KŘÍDLA:_x000D_
DVEŘE VNITŘNÍ DŘEVĚNÉ JEDNOKŘ. OTEVÍRAVÉ,ROZMĚR 600/1970mm,HLADKÉ, PLNÉ,POŽÁRNÍ ODOLNOST EW 30 DP3-C_x000D_
OČISTIT POVRCH + NOVÝ NÁTĚR DVEŘNÍHO KŘÍDLA I ZÁRUBNĚ,BAREVNÉ ŘEŠENÍ BÍLÁ (POLOMAT),NOVÉ KOVÁNÍ KLIKA/KLIKA, FAB_x000D_
</t>
  </si>
  <si>
    <t>70</t>
  </si>
  <si>
    <t>998766311</t>
  </si>
  <si>
    <t>Přesun hmot pro konstrukce truhlářské stanovený procentní sazbou (%) z ceny vodorovná dopravní vzdálenost do 50 m ruční (bez užití mechanizace) v objektech výšky do 6 m</t>
  </si>
  <si>
    <t>%</t>
  </si>
  <si>
    <t>1718830002</t>
  </si>
  <si>
    <t>https://podminky.urs.cz/item/CS_URS_2024_01/998766311</t>
  </si>
  <si>
    <t>767</t>
  </si>
  <si>
    <t>Konstrukce zámečnické</t>
  </si>
  <si>
    <t>71</t>
  </si>
  <si>
    <t>767996701</t>
  </si>
  <si>
    <t>Demontáž ostatních zámečnických konstrukcí řezáním o hmotnosti jednotlivých dílů do 50 kg</t>
  </si>
  <si>
    <t>kg</t>
  </si>
  <si>
    <t>-125393042</t>
  </si>
  <si>
    <t>https://podminky.urs.cz/item/CS_URS_2024_01/767996701</t>
  </si>
  <si>
    <t>"drobné atyp.k-ce (kotvení stáv.zařízení)"100</t>
  </si>
  <si>
    <t>72</t>
  </si>
  <si>
    <t>767-Z01</t>
  </si>
  <si>
    <t>Z01-Vnitř.proskl.AL stěna pevná 5650/1700mm čiré bezp.sklo,pož.odolná EI45DP1,vč.syst.osazení-D+M(plný popis viz.výpis zámečník)</t>
  </si>
  <si>
    <t>396538247</t>
  </si>
  <si>
    <t xml:space="preserve">Poznámka k položce:_x000D_
vč.zpracování dílenské dokumentace (viz.VON)_x000D_
VNITŘNÍ PROSKLENÁ STĚNA PEVNÁ - PŘEDSTĚNA STÁVAJÍCÍ DŘEVĚNÉ PROSKL.KONSTRUKCE,ROZMĚR 5650/1700mm (ROZMĚR DOMĚŘIT NA STAVBĚ),HLINÍKOVÝ LAKOVANÝ RÁM - BÍLÝ ODSTÍN POLOMAT,ČIRÉ BEZPEČNOSTNÍ SKLO,UCHYCENÍ DO KONSTRUKCE PO OBVODU ZDIVO/BETON - ZAPRAVIT OMÍTKOU NEBO AL LIŠTOU,POŽÁRNÍ ODOLNOST VÝROBKU EI 45 DP1,_x000D_
PŘED VÝROBOU DOMĚŘIT,_x000D_
PREFEROVANÁ VARIANTA ČLENĚNÍ 1._x000D_
</t>
  </si>
  <si>
    <t>73</t>
  </si>
  <si>
    <t>998767311</t>
  </si>
  <si>
    <t>Přesun hmot pro zámečnické konstrukce stanovený procentní sazbou (%) z ceny vodorovná dopravní vzdálenost do 50 m ruční (bez užití mechanizace) v objektech výšky do 6 m</t>
  </si>
  <si>
    <t>-300369200</t>
  </si>
  <si>
    <t>https://podminky.urs.cz/item/CS_URS_2024_01/998767311</t>
  </si>
  <si>
    <t>771</t>
  </si>
  <si>
    <t>Podlahy z dlaždic</t>
  </si>
  <si>
    <t>74</t>
  </si>
  <si>
    <t>771111011</t>
  </si>
  <si>
    <t>Příprava podkladu před provedením dlažby vysátí podlah</t>
  </si>
  <si>
    <t>2056562993</t>
  </si>
  <si>
    <t>https://podminky.urs.cz/item/CS_URS_2024_01/771111011</t>
  </si>
  <si>
    <t>"dlažba"A*2</t>
  </si>
  <si>
    <t>"ker.soklík"KS*0,1*2</t>
  </si>
  <si>
    <t>75</t>
  </si>
  <si>
    <t>771121011</t>
  </si>
  <si>
    <t>Příprava podkladu před provedením dlažby nátěr penetrační na podlahu</t>
  </si>
  <si>
    <t>-869178452</t>
  </si>
  <si>
    <t>https://podminky.urs.cz/item/CS_URS_2024_01/771121011</t>
  </si>
  <si>
    <t>"dlažba"A</t>
  </si>
  <si>
    <t>"ker.soklík"KS*0,1</t>
  </si>
  <si>
    <t>76</t>
  </si>
  <si>
    <t>771151021</t>
  </si>
  <si>
    <t>Příprava podkladu před provedením dlažby samonivelační stěrka min.pevnosti 30 MPa, tloušťky do 3 mm</t>
  </si>
  <si>
    <t>428355561</t>
  </si>
  <si>
    <t>https://podminky.urs.cz/item/CS_URS_2024_01/771151021</t>
  </si>
  <si>
    <t>77</t>
  </si>
  <si>
    <t>771161011</t>
  </si>
  <si>
    <t>Příprava podkladu před provedením dlažby montáž profilu dilatační spáry v rovině dlažby</t>
  </si>
  <si>
    <t>1529492784</t>
  </si>
  <si>
    <t>https://podminky.urs.cz/item/CS_URS_2024_01/771161011</t>
  </si>
  <si>
    <t>"dilatace"5,825+5,2</t>
  </si>
  <si>
    <t>78</t>
  </si>
  <si>
    <t>59054164</t>
  </si>
  <si>
    <t>profil dilatační s bočními díly z PVC/CPE tl 10mm</t>
  </si>
  <si>
    <t>-227443301</t>
  </si>
  <si>
    <t>11,025*1,1 'Přepočtené koeficientem množství</t>
  </si>
  <si>
    <t>79</t>
  </si>
  <si>
    <t>771161021</t>
  </si>
  <si>
    <t>Příprava podkladu před provedením dlažby montáž profilu ukončujícího profilu pro plynulý přechod (dlažba-koberec apod.)</t>
  </si>
  <si>
    <t>2075229510</t>
  </si>
  <si>
    <t>https://podminky.urs.cz/item/CS_URS_2024_01/771161021</t>
  </si>
  <si>
    <t>"ve dveřích"0,6+1,1*3+0,9*6</t>
  </si>
  <si>
    <t>80</t>
  </si>
  <si>
    <t>59054101</t>
  </si>
  <si>
    <t>profil přechodový Al s pohyblivým ramenem 10x20mm</t>
  </si>
  <si>
    <t>137824488</t>
  </si>
  <si>
    <t>9,3*1,1 'Přepočtené koeficientem množství</t>
  </si>
  <si>
    <t>81</t>
  </si>
  <si>
    <t>771474113</t>
  </si>
  <si>
    <t>Montáž soklů z dlaždic keramických lepených cementovým flexibilním lepidlem rovných, výšky přes 90 do 120 mm</t>
  </si>
  <si>
    <t>1876249903</t>
  </si>
  <si>
    <t>https://podminky.urs.cz/item/CS_URS_2024_01/771474113</t>
  </si>
  <si>
    <t>"ker.soklík v-100mm"</t>
  </si>
  <si>
    <t>"132"9,075*2+5,825*2-(0,6+1,1*3)</t>
  </si>
  <si>
    <t>"133"2,95*2+0,5*2-0,6</t>
  </si>
  <si>
    <t>KS</t>
  </si>
  <si>
    <t>82</t>
  </si>
  <si>
    <t>59761151</t>
  </si>
  <si>
    <t>dlažba keramická slinutá mrazuvzdorná R9 povrch reliéfní/matný tl do 10mm přes 9 do 12ks/m2</t>
  </si>
  <si>
    <t>668111021</t>
  </si>
  <si>
    <t>"ker.soklík v-100mm"KS*0,1</t>
  </si>
  <si>
    <t>3,22*1,1 'Přepočtené koeficientem množství</t>
  </si>
  <si>
    <t>83</t>
  </si>
  <si>
    <t>771574476</t>
  </si>
  <si>
    <t>Montáž podlah z dlaždic keramických lepených cementovým flexibilním lepidlem pro vysoké mechanické zatížení, tloušťky přes 10 mm přes 9 do 12 ks/m2</t>
  </si>
  <si>
    <t>435202508</t>
  </si>
  <si>
    <t>https://podminky.urs.cz/item/CS_URS_2024_01/771574476</t>
  </si>
  <si>
    <t>"viz.podlahy:A"</t>
  </si>
  <si>
    <t>"132,133"52,8+1,8</t>
  </si>
  <si>
    <t>84</t>
  </si>
  <si>
    <t>85111806</t>
  </si>
  <si>
    <t>54,6*1,1 'Přepočtené koeficientem množství</t>
  </si>
  <si>
    <t>85</t>
  </si>
  <si>
    <t>771574906</t>
  </si>
  <si>
    <t>Oprava spárování podlah z dlaždic keramických včetně vyškrabání a vymytí spár přes 9 do 15 ks/m2</t>
  </si>
  <si>
    <t>2128152307</t>
  </si>
  <si>
    <t>https://podminky.urs.cz/item/CS_URS_2024_01/771574906</t>
  </si>
  <si>
    <t>86</t>
  </si>
  <si>
    <t>771577211</t>
  </si>
  <si>
    <t>Montáž podlah z dlaždic keramických lepených cementovým flexibilním lepidlem Příplatek k cenám za plochu do 5 m2 jednotlivě</t>
  </si>
  <si>
    <t>-511409290</t>
  </si>
  <si>
    <t>https://podminky.urs.cz/item/CS_URS_2024_01/771577211</t>
  </si>
  <si>
    <t>"133"1,8</t>
  </si>
  <si>
    <t>87</t>
  </si>
  <si>
    <t>771577212</t>
  </si>
  <si>
    <t>Montáž podlah z dlaždic keramických lepených cementovým flexibilním lepidlem Příplatek k cenám za podlahy v omezeném prostoru</t>
  </si>
  <si>
    <t>-950462496</t>
  </si>
  <si>
    <t>https://podminky.urs.cz/item/CS_URS_2024_01/771577212</t>
  </si>
  <si>
    <t>88</t>
  </si>
  <si>
    <t>771591112</t>
  </si>
  <si>
    <t>Izolace podlahy pod dlažbu nátěrem nebo stěrkou ve dvou vrstvách</t>
  </si>
  <si>
    <t>-814496236</t>
  </si>
  <si>
    <t>https://podminky.urs.cz/item/CS_URS_2024_01/771591112</t>
  </si>
  <si>
    <t>"pro PVC podlahy B (viz.podlahy-řez):část plochy nepodsklepené"198</t>
  </si>
  <si>
    <t>NIV*0,15</t>
  </si>
  <si>
    <t>89</t>
  </si>
  <si>
    <t>771591115</t>
  </si>
  <si>
    <t>Podlahy - dokončovací práce spárování silikonem</t>
  </si>
  <si>
    <t>933694648</t>
  </si>
  <si>
    <t>https://podminky.urs.cz/item/CS_URS_2024_01/771591115</t>
  </si>
  <si>
    <t>"dtto styk dlažba-ker.soklík"KS</t>
  </si>
  <si>
    <t>90</t>
  </si>
  <si>
    <t>771591121</t>
  </si>
  <si>
    <t>Podlahy - dokončovací práce separační provazec do pružných spar, průměru 4 mm</t>
  </si>
  <si>
    <t>80996052</t>
  </si>
  <si>
    <t>https://podminky.urs.cz/item/CS_URS_2024_01/771591121</t>
  </si>
  <si>
    <t>91</t>
  </si>
  <si>
    <t>771591184</t>
  </si>
  <si>
    <t>Podlahy - dokončovací práce pracnější řezání dlaždic keramických rovné</t>
  </si>
  <si>
    <t>178831548</t>
  </si>
  <si>
    <t>https://podminky.urs.cz/item/CS_URS_2024_01/771591184</t>
  </si>
  <si>
    <t>"dtto ker.soklík"KS</t>
  </si>
  <si>
    <t>92</t>
  </si>
  <si>
    <t>771592011</t>
  </si>
  <si>
    <t>Čištění vnitřních ploch po položení dlažby podlah nebo schodišť chemickými prostředky</t>
  </si>
  <si>
    <t>1900856310</t>
  </si>
  <si>
    <t>https://podminky.urs.cz/item/CS_URS_2024_01/771592011</t>
  </si>
  <si>
    <t>93</t>
  </si>
  <si>
    <t>998771121</t>
  </si>
  <si>
    <t>Přesun hmot pro podlahy z dlaždic stanovený z hmotnosti přesunovaného materiálu vodorovná dopravní vzdálenost do 50 m ruční (bez užití mechanizace) v objektech výšky do 6 m</t>
  </si>
  <si>
    <t>490766377</t>
  </si>
  <si>
    <t>https://podminky.urs.cz/item/CS_URS_2024_01/998771121</t>
  </si>
  <si>
    <t>776</t>
  </si>
  <si>
    <t>Podlahy povlakové</t>
  </si>
  <si>
    <t>94</t>
  </si>
  <si>
    <t>776111111</t>
  </si>
  <si>
    <t>Příprava podkladu povlakových podlah a stěn broušení podlah nového podkladu anhydritového</t>
  </si>
  <si>
    <t>-769368310</t>
  </si>
  <si>
    <t>https://podminky.urs.cz/item/CS_URS_2024_01/776111111</t>
  </si>
  <si>
    <t>"PVC"B</t>
  </si>
  <si>
    <t>95</t>
  </si>
  <si>
    <t>776111311</t>
  </si>
  <si>
    <t>Příprava podkladu povlakových podlah a stěn vysátí podlah</t>
  </si>
  <si>
    <t>934790804</t>
  </si>
  <si>
    <t>https://podminky.urs.cz/item/CS_URS_2024_01/776111311</t>
  </si>
  <si>
    <t>"PVC"B*2</t>
  </si>
  <si>
    <t>96</t>
  </si>
  <si>
    <t>776121112</t>
  </si>
  <si>
    <t>Příprava podkladu povlakových podlah a stěn penetrace vodou ředitelná podlah</t>
  </si>
  <si>
    <t>-161795202</t>
  </si>
  <si>
    <t>https://podminky.urs.cz/item/CS_URS_2024_01/776121112</t>
  </si>
  <si>
    <t>97</t>
  </si>
  <si>
    <t>776141122</t>
  </si>
  <si>
    <t>Příprava podkladu povlakových podlah a stěn vyrovnání samonivelační stěrkou podlah min.pevnosti 30 MPa, tloušťky přes 3 do 5 mm</t>
  </si>
  <si>
    <t>-1747673234</t>
  </si>
  <si>
    <t>https://podminky.urs.cz/item/CS_URS_2024_01/776141122</t>
  </si>
  <si>
    <t>98</t>
  </si>
  <si>
    <t>776201812</t>
  </si>
  <si>
    <t>Demontáž povlakových podlahovin lepených ručně s podložkou</t>
  </si>
  <si>
    <t>2048726237</t>
  </si>
  <si>
    <t>https://podminky.urs.cz/item/CS_URS_2024_01/776201812</t>
  </si>
  <si>
    <t>"stáv.PVC-viz.bourání"</t>
  </si>
  <si>
    <t>"103,125"263+16,2</t>
  </si>
  <si>
    <t>"stáv.PVC (nyní nová dlažba):učebna"53</t>
  </si>
  <si>
    <t>99</t>
  </si>
  <si>
    <t>776221111</t>
  </si>
  <si>
    <t>Montáž podlahovin z PVC lepením standardním lepidlem z pásů</t>
  </si>
  <si>
    <t>803781729</t>
  </si>
  <si>
    <t>https://podminky.urs.cz/item/CS_URS_2024_01/776221111</t>
  </si>
  <si>
    <t>"viz.podlahy:B"</t>
  </si>
  <si>
    <t>"103,125"263+16,15</t>
  </si>
  <si>
    <t>100</t>
  </si>
  <si>
    <t>28411144</t>
  </si>
  <si>
    <t>PVC vinyl homogenní protiskluzná se vsypem a výztuž. vrstvou tl 2,50mm nášlapná vrstva 2,50mm, hořlavost Bfl-s1, třída zátěže 34/43, útlum 5dB, bodová zátěž &lt;= 0,10mm, protiskluznost R11</t>
  </si>
  <si>
    <t>1033011380</t>
  </si>
  <si>
    <t>279,15*1,1 'Přepočtené koeficientem množství</t>
  </si>
  <si>
    <t>101</t>
  </si>
  <si>
    <t>776223112</t>
  </si>
  <si>
    <t>Montáž podlahovin z PVC spoj podlah svařováním za studena</t>
  </si>
  <si>
    <t>820879242</t>
  </si>
  <si>
    <t>https://podminky.urs.cz/item/CS_URS_2024_01/776223112</t>
  </si>
  <si>
    <t>"PVC"B*0,75</t>
  </si>
  <si>
    <t>102</t>
  </si>
  <si>
    <t>776410811</t>
  </si>
  <si>
    <t>Demontáž soklíků nebo lišt pryžových nebo plastových</t>
  </si>
  <si>
    <t>1043166414</t>
  </si>
  <si>
    <t>https://podminky.urs.cz/item/CS_URS_2024_01/776410811</t>
  </si>
  <si>
    <t>"dtto nové soklíky"OL</t>
  </si>
  <si>
    <t>"učebna"2,925*2+6,0*2+5,825*4-(1,1*3+0,8)</t>
  </si>
  <si>
    <t>103</t>
  </si>
  <si>
    <t>776411111</t>
  </si>
  <si>
    <t>Montáž soklíků lepením obvodových, výšky do 80 mm</t>
  </si>
  <si>
    <t>-718422717</t>
  </si>
  <si>
    <t>https://podminky.urs.cz/item/CS_URS_2024_01/776411111</t>
  </si>
  <si>
    <t>"103"67,59*2+6*2+0,75*16-(1,8+1,6+1,6+0,8*9+1,8+0,9*6+1,1*2+0,8*3)</t>
  </si>
  <si>
    <t>"125"2,925*2+5,825*2-(0,8*2)</t>
  </si>
  <si>
    <t>"doplnění na nové příčce ze strany 110"5,825+0,75</t>
  </si>
  <si>
    <t>104</t>
  </si>
  <si>
    <t>28411009</t>
  </si>
  <si>
    <t>lišta soklová PVC 18x80mm</t>
  </si>
  <si>
    <t>-171832853</t>
  </si>
  <si>
    <t>157,655*1,05 'Přepočtené koeficientem množství</t>
  </si>
  <si>
    <t>105</t>
  </si>
  <si>
    <t>776991111</t>
  </si>
  <si>
    <t>Ostatní práce spárování silikonem</t>
  </si>
  <si>
    <t>1180242103</t>
  </si>
  <si>
    <t>https://podminky.urs.cz/item/CS_URS_2024_01/776991111</t>
  </si>
  <si>
    <t>106</t>
  </si>
  <si>
    <t>776991121</t>
  </si>
  <si>
    <t>Ostatní práce údržba nových podlahovin po pokládce čištění základní</t>
  </si>
  <si>
    <t>-551870433</t>
  </si>
  <si>
    <t>https://podminky.urs.cz/item/CS_URS_2024_01/776991121</t>
  </si>
  <si>
    <t>107</t>
  </si>
  <si>
    <t>776991811</t>
  </si>
  <si>
    <t>Ostatní práce odstranění přibité kovové pásky ze spoje</t>
  </si>
  <si>
    <t>1488405598</t>
  </si>
  <si>
    <t>https://podminky.urs.cz/item/CS_URS_2024_01/776991811</t>
  </si>
  <si>
    <t>108</t>
  </si>
  <si>
    <t>998776121</t>
  </si>
  <si>
    <t>Přesun hmot pro podlahy povlakové stanovený z hmotnosti přesunovaného materiálu vodorovná dopravní vzdálenost do 50 m ruční (bez užití mechanizace) v objektech výšky do 6 m</t>
  </si>
  <si>
    <t>666325766</t>
  </si>
  <si>
    <t>https://podminky.urs.cz/item/CS_URS_2024_01/998776121</t>
  </si>
  <si>
    <t>783</t>
  </si>
  <si>
    <t>Dokončovací práce - nátěry</t>
  </si>
  <si>
    <t>109</t>
  </si>
  <si>
    <t>783301313</t>
  </si>
  <si>
    <t>Příprava podkladu zámečnických konstrukcí před provedením nátěru odmaštění odmašťovačem ředidlovým</t>
  </si>
  <si>
    <t>30073353</t>
  </si>
  <si>
    <t>https://podminky.urs.cz/item/CS_URS_2024_01/783301313</t>
  </si>
  <si>
    <t>"dtto nátěr HEA100"2,962</t>
  </si>
  <si>
    <t>110</t>
  </si>
  <si>
    <t>783301401</t>
  </si>
  <si>
    <t>Příprava podkladu zámečnických konstrukcí před provedením nátěru ometení</t>
  </si>
  <si>
    <t>-2054229583</t>
  </si>
  <si>
    <t>https://podminky.urs.cz/item/CS_URS_2024_01/783301401</t>
  </si>
  <si>
    <t>111</t>
  </si>
  <si>
    <t>783314201</t>
  </si>
  <si>
    <t>Základní antikorozní nátěr zámečnických konstrukcí jednonásobný syntetický standardní</t>
  </si>
  <si>
    <t>-1836287999</t>
  </si>
  <si>
    <t>https://podminky.urs.cz/item/CS_URS_2024_01/783314201</t>
  </si>
  <si>
    <t>"pro nové překlady HEA 100 dl.1,6m"(1,6*3)*0,561</t>
  </si>
  <si>
    <t>2,693*0,1</t>
  </si>
  <si>
    <t>112</t>
  </si>
  <si>
    <t>783901453</t>
  </si>
  <si>
    <t>Příprava podkladu betonových podlah před provedením nátěru vysátím</t>
  </si>
  <si>
    <t>-886765691</t>
  </si>
  <si>
    <t>https://podminky.urs.cz/item/CS_URS_2024_01/783901453</t>
  </si>
  <si>
    <t>"penetrace vyrov.stěrky podlah"</t>
  </si>
  <si>
    <t>113</t>
  </si>
  <si>
    <t>783913161</t>
  </si>
  <si>
    <t>Penetrační nátěr betonových podlah pórovitých ( např. z cihelné dlažby, betonu apod.) syntetický</t>
  </si>
  <si>
    <t>1227882335</t>
  </si>
  <si>
    <t>https://podminky.urs.cz/item/CS_URS_2024_01/783913161</t>
  </si>
  <si>
    <t>784</t>
  </si>
  <si>
    <t>Dokončovací práce - malby a tapety</t>
  </si>
  <si>
    <t>114</t>
  </si>
  <si>
    <t>784121003</t>
  </si>
  <si>
    <t>Oškrabání malby v místnostech výšky přes 3,80 do 5,00 m</t>
  </si>
  <si>
    <t>-605412766</t>
  </si>
  <si>
    <t>https://podminky.urs.cz/item/CS_URS_2024_01/784121003</t>
  </si>
  <si>
    <t>"dtto malby"</t>
  </si>
  <si>
    <t>"stropy"259,48</t>
  </si>
  <si>
    <t>"stěny"1063,24</t>
  </si>
  <si>
    <t>"odpočet na nových příčkách"-74,586</t>
  </si>
  <si>
    <t>115</t>
  </si>
  <si>
    <t>784121013</t>
  </si>
  <si>
    <t>Rozmývání podkladu po oškrabání malby v místnostech výšky přes 3,80 do 5,00 m</t>
  </si>
  <si>
    <t>-296128002</t>
  </si>
  <si>
    <t>https://podminky.urs.cz/item/CS_URS_2024_01/784121013</t>
  </si>
  <si>
    <t>116</t>
  </si>
  <si>
    <t>784181123</t>
  </si>
  <si>
    <t>Penetrace podkladu jednonásobná hloubková akrylátová bezbarvá v místnostech výšky přes 3,80 do 5,00 m</t>
  </si>
  <si>
    <t>-1026638515</t>
  </si>
  <si>
    <t>https://podminky.urs.cz/item/CS_URS_2024_01/784181123</t>
  </si>
  <si>
    <t>117</t>
  </si>
  <si>
    <t>784211103</t>
  </si>
  <si>
    <t>Malby z malířských směsí oděruvzdorných za mokra dvojnásobné, bílé za mokra oděruvzdorné výborně v místnostech výšky přes 3,80 do 5,00 m</t>
  </si>
  <si>
    <t>-656580049</t>
  </si>
  <si>
    <t>https://podminky.urs.cz/item/CS_URS_2024_01/784211103</t>
  </si>
  <si>
    <t>"stěny"</t>
  </si>
  <si>
    <t>"103"3,95*(67,59*2+6*2+0,75*16)-(2,8*3,95+5,65*3,95)</t>
  </si>
  <si>
    <t>"prosklené stěny nad dveřmi"-(1,7*(5,65+3,1*4)+1,7*(5,65*4+46+2,8+5,65*3))</t>
  </si>
  <si>
    <t>"110"3,95*(6*2+5,825*2)-(5,65*1,9)</t>
  </si>
  <si>
    <t>"125"3,95*(2,925*2+5,825*2)-(2,75*1,9)</t>
  </si>
  <si>
    <t>"129"3,95*(18,3*2+5,825*2)-(5,65*1,9*3+1,7*3,05*2)</t>
  </si>
  <si>
    <t>"130"3,95*(15,225*2+5,825*2)-(5,65*1,9*2+1,7*3,05*2)</t>
  </si>
  <si>
    <t>"132"3,95*(9,075*2+5,825*2)-(2,75*1,9*2+5,65*1,7)</t>
  </si>
  <si>
    <t>"133"3,95*(2,95*2+0,5*2)-(2,75*1,9)</t>
  </si>
  <si>
    <t>118</t>
  </si>
  <si>
    <t>784211163</t>
  </si>
  <si>
    <t>Malby z malířských směsí oděruvzdorných za mokra Příplatek k cenám dvojnásobných maleb za provádění barevné malby tónované na tónovacích automatech, v odstínu středně sytém</t>
  </si>
  <si>
    <t>-440116450</t>
  </si>
  <si>
    <t>https://podminky.urs.cz/item/CS_URS_2024_01/784211163</t>
  </si>
  <si>
    <t>"dtto malba stěn"1063,24</t>
  </si>
  <si>
    <t>119</t>
  </si>
  <si>
    <t>784221103</t>
  </si>
  <si>
    <t>Malby z malířských směsí otěruvzdorných za sucha dvojnásobné, bílé za sucha otěruvzdorné dobře v místnostech výšky přes 3,80 do 5,00 m</t>
  </si>
  <si>
    <t>551623284</t>
  </si>
  <si>
    <t>https://podminky.urs.cz/item/CS_URS_2024_01/784221103</t>
  </si>
  <si>
    <t>"stropy"</t>
  </si>
  <si>
    <t>"dtto-oprava stropů 10%"</t>
  </si>
  <si>
    <t>"103,125 bez malby stropů"0</t>
  </si>
  <si>
    <t>2024/OST/02-14 - D.1.4-Technika prostředí staveb</t>
  </si>
  <si>
    <t>Soupis:</t>
  </si>
  <si>
    <t>2024/OST/02-14-4 - D.1.4.4-Silnoproudé elektroinstalace</t>
  </si>
  <si>
    <t>Úroveň 3:</t>
  </si>
  <si>
    <t>2024/OST/02-14-4-1 - D.1.4.4.1-Silnoproudé elektroinstalace</t>
  </si>
  <si>
    <t>J.Odstrčil</t>
  </si>
  <si>
    <t>Nedílnou součástí soupisu prací dále též výkazu výměr je projektová dokumentace zpracovaná firmou PROST 2000 Zlín v únoru 2024.  Před započetím prací nutno odsouhlasit přesné umístění, typ, barevné řešení všech koncových prvků elektro (slaboproud, silnoproudu), vzduchotechniky, zdravotechniky s investorem a projektantem interiérového řešení.  V níže uvedené specifikaci zařízení jsou uvedené typy výrobků a zařízení pouze jako příklad určující minimální mez standardu výrobků. Tato specifikace materiálu byla vypracována na základě znalostí a podkladů známých v době jejího zhotovení. Je specifikací předběžnou a proto není konečným podkladem pro objednávky a dodávky. Ze strany projektanta není námitek v případě záměny výrobků, které jsou uvedeny v projektu za předpokladu, že budou dodrženy veškeré standardy a technické parametry, zejména hlučnost, výkon, váha a rozměry jsou hodnoty maximální. Záměně výrobků musí předcházet vzorkování a odsouhlasení od investora. Dále při záměně výrobků je nutno dořešit či prověřit veškeré vazby na navazující profese. Dokumentace tvoří jeden celek a je nutno, zvláště při stanovení ceny, se s ní komplexně seznámit. Tato dokumentace je dokumentací pro výběr dodavatele a nenahrazuje dokumentaci prováděcí a dodavatelskou. Při zpracování nabídky je nutné vycházet ze všech částí dokumentace (zadávací dokumenty, technické zprávy, výkresové dokumentace a specifikace materiálu). Povinností dodavatele je překontrolovat specifikaci materiálu a případný chybějící materiál nebo výkony doplnit a ocenit. Součástí ceny musí být veškeré náklady, aby cena byla konečná a zahrnovala celou dodávku a montáž akce. Dodávka akce se předpokládá včetně dopravy na stavbu a místo určení, kompletní montáže, veškerého souvisejícího doplňkového, podružného a montážního materiálu tak, aby celé zařízení bylo funkční a splňovalo všechny předpisy, které se na ně vztahují. Součástí ceny (zahrnuto v jednotkových cenách - pokud není uvedeno v samostaté položce) je mimo jiné: jiné materiály, montáž atd. neuvedené samostatně, ale které je nutné zahrnout do celkového rozsahu prací podle výkresů a praxe dodavatele, stavební přípomoce, požární zatěsnění prostupů potrubí při průchodu požárními úseky, montáž, demontáž a udržování montážního lešení s pracovními podlážkami včetně těch nad 2 m výšky, přesun hmot a suti, uložení suti na skládku vč. poplatku, doprava, zpevněné montážní plochy, veškeré pomocné nosné konstrukce, štítky pro řádné a trvalé značení komponent, závěsy, nátěry, materiály a práce nezbytné z důvodu koordinace s ostatními profesemi, speciální nářadí a nástroje, speciální opatření při provádění prací,  náklady související s výstavbou v zimním období, průběžný úklid staveniště a přilehlých komunikací, likvidace odpadů, dočasná dopravní omezení apod. a jakékoliv další prvky, zařízení, práce a pomocné materiály, neuvedené v tomto soupisu výkonů, které jsou ale nezbytně nutné k dodání, instalaci, dokončení a provozování díla které je provedeno řádně a je plně funkční a je v souladu s projektovou dokumentací a se zákony a předpisy platnými v České republice. Ve všech položkách jsou započítány náklady na dopravu. Pokud není u položky soupisu prací uvedena žádná cenová soustava, položka není zatříděna v žádné cenové soustavě (ÚRS nebo RTS). Veškeré náklady na výrobní dokumentaci, dokumentaci skutečného stavu, zařízení staveniště a pod. je součástí VON.</t>
  </si>
  <si>
    <t>D1 - zakladni montaz</t>
  </si>
  <si>
    <t>D2 - nosny material zakl. montaz</t>
  </si>
  <si>
    <t>D3 - specificky nosny material</t>
  </si>
  <si>
    <t>D4 - montaz pro spec. nos. material</t>
  </si>
  <si>
    <t>D5 - rozvadece VC 7/32</t>
  </si>
  <si>
    <t xml:space="preserve">    D6 - El. rozvodnice   R.12   - doplnění el. rozvodnice</t>
  </si>
  <si>
    <t>D7 - stavebni prace</t>
  </si>
  <si>
    <t>D8 - nastrely, hmozdinky C 801-1</t>
  </si>
  <si>
    <t>D9 - revize</t>
  </si>
  <si>
    <t>D10 - HODINOVA ZUCTOVACI SAZBA</t>
  </si>
  <si>
    <t>D1</t>
  </si>
  <si>
    <t>zakladni montaz</t>
  </si>
  <si>
    <t>742 11-1100</t>
  </si>
  <si>
    <t>MONTAZ EL. PRVKŮ DO ROZVODNICE R.12 do 20 kg</t>
  </si>
  <si>
    <t>21015-9120</t>
  </si>
  <si>
    <t>SVORKY BEZŠRUBOVÉ třípolová do 2,5mm</t>
  </si>
  <si>
    <t>743 31-2120</t>
  </si>
  <si>
    <t>MONTAZ LIST A ZLABU VKLADACICH S VICKEM LV 24 x 22</t>
  </si>
  <si>
    <t>743 31-2120.1</t>
  </si>
  <si>
    <t>MONTAZ LIST A ZLABU VKLADACICH S VICKEM LV 40 X 20</t>
  </si>
  <si>
    <t>743 31-2120.2</t>
  </si>
  <si>
    <t>MONTAZ LIST A ZLABU VKLADACICH S VICKEM LV 40 x 40</t>
  </si>
  <si>
    <t>743 31-2133</t>
  </si>
  <si>
    <t>MONTAZ LIST A ZLABU VKLADACICH S VICKEM LV 120x60</t>
  </si>
  <si>
    <t>21013-2951</t>
  </si>
  <si>
    <t>PROTIPOZARNI UTESNENI LIST A KANALU DO 40 mm</t>
  </si>
  <si>
    <t>743 41-2510</t>
  </si>
  <si>
    <t>MONTAZ KRABIC PRISTROJOVYCH LISTOVYCH jednoducha LK 80x28R/1</t>
  </si>
  <si>
    <t>743 41-4510</t>
  </si>
  <si>
    <t>MONTAZ ROZBOCOVACICH KRABIC LISTOVYCH KSK 80 listova</t>
  </si>
  <si>
    <t>743 42-9130</t>
  </si>
  <si>
    <t>OTEVRENI NEBO UZAVRENI KRABICE - VICKO na 4 srouby</t>
  </si>
  <si>
    <t>742 02-0322</t>
  </si>
  <si>
    <t>DOPLNKOVE VYKONY svazovací el. pásek PVC do 150mm</t>
  </si>
  <si>
    <t>744 44-1100</t>
  </si>
  <si>
    <t>KABEL ULOZENY PEVNE CYKY 3A x 1.5</t>
  </si>
  <si>
    <t>744 44-1100.1</t>
  </si>
  <si>
    <t>KABEL ULOZENY PEVNE CYKY 3C x 1.5</t>
  </si>
  <si>
    <t>744 44-1100.2</t>
  </si>
  <si>
    <t>KABEL ULOZENY PEVNE CYKY 7C x 1.5</t>
  </si>
  <si>
    <t>744 44-1100.3</t>
  </si>
  <si>
    <t>KABEL ULOZENY PEVNE CYKY 7C x 2.5</t>
  </si>
  <si>
    <t>746 21-1110</t>
  </si>
  <si>
    <t>UKONCENI VODICU IZOL. V ROZV. NA PRISTR. do 2.5 mm</t>
  </si>
  <si>
    <t>746 41-3150</t>
  </si>
  <si>
    <t>UKONCENI KABELU SMRST. ZAKLOPKOU,PASKOU 3 x 1.5 az 4</t>
  </si>
  <si>
    <t>746 41-3610</t>
  </si>
  <si>
    <t>UKONCENI KABELU SMRST. ZAKLOPKOU,PASKOU 7 x 1.5 az 4</t>
  </si>
  <si>
    <t>PPV 1</t>
  </si>
  <si>
    <t>PPV 6.00 %</t>
  </si>
  <si>
    <t>D2</t>
  </si>
  <si>
    <t>nosny material zakl. montaz</t>
  </si>
  <si>
    <t>E-131000760</t>
  </si>
  <si>
    <t>PRICHYTKY PVC  kabelový pásek     tm.šedá</t>
  </si>
  <si>
    <t>E-192000220</t>
  </si>
  <si>
    <t>ELEKTROINSTALACNI LISTY LV  40 X 20</t>
  </si>
  <si>
    <t>E-17500012</t>
  </si>
  <si>
    <t>ELEKTROINSTALACNI LISTY LV 180x60</t>
  </si>
  <si>
    <t>E-175001910</t>
  </si>
  <si>
    <t>ELEKTROINSTALACNI LISTY LV  24 x 22</t>
  </si>
  <si>
    <t>E-175001960</t>
  </si>
  <si>
    <t>ELEKTROINSTALACNI LISTY LV  40 X 40</t>
  </si>
  <si>
    <t>E-175000840</t>
  </si>
  <si>
    <t>KRABICE PRO LISTOVY ROZVOD LK80x28R/1 pristrojova</t>
  </si>
  <si>
    <t>E-1752230</t>
  </si>
  <si>
    <t>KRABICE PAN.Z PH krabice typ KSK 80, IP65</t>
  </si>
  <si>
    <t>E-329001090</t>
  </si>
  <si>
    <t>SVORKOVNICE SVORKA BEZŠRUBOVÁ   273-104 3x1-2.5mm</t>
  </si>
  <si>
    <t>E-167004040</t>
  </si>
  <si>
    <t>CYKY,CYBY,CYKYLO KABEL CYKY-J  3 x 1.5          /C/</t>
  </si>
  <si>
    <t>E-167004260</t>
  </si>
  <si>
    <t>CYKY,CYBY,CYKYLO KABEL CYKY-J  7 x 1.5          /C/</t>
  </si>
  <si>
    <t>E-167004280</t>
  </si>
  <si>
    <t>CYKY,CYBY,CYKYLO KABEL CYKY-J  7 x 2.5          /C/</t>
  </si>
  <si>
    <t>E-167003960</t>
  </si>
  <si>
    <t>CYKY,CYBY,CYKYLO KABEL CYKY-O  3 x 1.5          /A/</t>
  </si>
  <si>
    <t>Podruž.mat.</t>
  </si>
  <si>
    <t>podruz.mat. 3.00 %</t>
  </si>
  <si>
    <t>PPV 2</t>
  </si>
  <si>
    <t>D3</t>
  </si>
  <si>
    <t>specificky nosny material</t>
  </si>
  <si>
    <t>E-141030000</t>
  </si>
  <si>
    <t>BEZSROUBOVE PRISTROJE TANGO,SOLO,TIME,AL JBSu 3559-A01345 ř.1, 1So bezšroub, vypinač</t>
  </si>
  <si>
    <t>E-141030080</t>
  </si>
  <si>
    <t>BEZSROUBOVE PRISTROJE TANGO,SOLO,TIME,AL JBSu 3559-A91345 ř.1/0, 1/0So,1/0S, tlačítko</t>
  </si>
  <si>
    <t>E-151000050</t>
  </si>
  <si>
    <t>PRISLUSENSTVI  SPINAČŮ -SIGNÁLKY JBT D 3916-12220 orientační So, signálka</t>
  </si>
  <si>
    <t>E-151000440</t>
  </si>
  <si>
    <t>KRYTY  SPINAČŮ JBT K 3558A-A651 B  kryt 1,6,7</t>
  </si>
  <si>
    <t>E-151000560</t>
  </si>
  <si>
    <t>KRYTY  SPINAČŮ JBT K 3558A-A653 B  s průzorem</t>
  </si>
  <si>
    <t>E-151001410</t>
  </si>
  <si>
    <t>RAMECKY   SPINAČŮ JBT R 3901A-B10 B  rámeček  1x</t>
  </si>
  <si>
    <t>Podruž.mat. 1</t>
  </si>
  <si>
    <t>PPV 3</t>
  </si>
  <si>
    <t>D4</t>
  </si>
  <si>
    <t>montaz pro spec. nos. material</t>
  </si>
  <si>
    <t>747 11-2115</t>
  </si>
  <si>
    <t>MONTAZ VYPINACU ZAPUST. NEBO POLOZAPUST. 1So - jednopol. s orientacni doutnavkou</t>
  </si>
  <si>
    <t>747 11-2223</t>
  </si>
  <si>
    <t>MONTAZ OVLADACU ZAPUST. NEBO POLOZAPUST. 1/0So - tlacit. zap. s orient. dout.</t>
  </si>
  <si>
    <t>PPV 4</t>
  </si>
  <si>
    <t>D5</t>
  </si>
  <si>
    <t>rozvadece VC 7/32</t>
  </si>
  <si>
    <t>D6</t>
  </si>
  <si>
    <t>El. rozvodnice   R.12   - doplnění el. rozvodnice</t>
  </si>
  <si>
    <t>H-NB106T</t>
  </si>
  <si>
    <t>Jistič 1 pól.   6A, char.B, 10 kA</t>
  </si>
  <si>
    <t>H-NC310T</t>
  </si>
  <si>
    <t>Jistič 3 pól. 10A, char.C, 10 kA</t>
  </si>
  <si>
    <t>H-SB116</t>
  </si>
  <si>
    <t>Vypínač 1 pól. 16A</t>
  </si>
  <si>
    <t>H-ES320A</t>
  </si>
  <si>
    <t>Stykač 3 spín., 25A, 230V~, man.ovl.</t>
  </si>
  <si>
    <t>E-190013160</t>
  </si>
  <si>
    <t>RELÉ MCR-AB 001  multifunkč.čas, 8A, 230V</t>
  </si>
  <si>
    <t>Doprava</t>
  </si>
  <si>
    <t>Doprava 4.60 % z Dodavky</t>
  </si>
  <si>
    <t>Přesun</t>
  </si>
  <si>
    <t>Presun 1.00 % z Dodavky</t>
  </si>
  <si>
    <t>D7</t>
  </si>
  <si>
    <t>stavebni prace</t>
  </si>
  <si>
    <t>63 001</t>
  </si>
  <si>
    <t>BOURANI OTVORU Z CIHEL VEL. DO 50x50 CM tl.do 15 cm vč.odvozu a likvidace suti</t>
  </si>
  <si>
    <t>63 002</t>
  </si>
  <si>
    <t>BOURANI OTVORU Z CIHEL VEL. DO 50x50 CM tl.do 30 cm vč.odvozu a likvidace suti</t>
  </si>
  <si>
    <t>D8</t>
  </si>
  <si>
    <t>nastrely, hmozdinky C 801-1</t>
  </si>
  <si>
    <t>953 99 - 1311</t>
  </si>
  <si>
    <t>OSAZENI HMOZDINKY DO ZELEZOBETONU D 6 az 8 mm</t>
  </si>
  <si>
    <t>953 99 - 2321</t>
  </si>
  <si>
    <t>OSAZENI HMOZDINKY DO STROPU ZELEZOBETON. D 10 az 12 mm</t>
  </si>
  <si>
    <t>D9</t>
  </si>
  <si>
    <t>revize</t>
  </si>
  <si>
    <t>Revize</t>
  </si>
  <si>
    <t>Provedeni vychozi revize,vypracovani revizni zprávy</t>
  </si>
  <si>
    <t>D10</t>
  </si>
  <si>
    <t>HODINOVA ZUCTOVACI SAZBA</t>
  </si>
  <si>
    <t>HZS 1</t>
  </si>
  <si>
    <t>HODINOVA ZUCTOVACI SAZBA demontaz stavajiciho zarizeni</t>
  </si>
  <si>
    <t>HZS 2</t>
  </si>
  <si>
    <t>HODINOVA ZUCTOVACI SAZBA uprava vnitrniho zapojeni rozvadece</t>
  </si>
  <si>
    <t>HZS 3</t>
  </si>
  <si>
    <t>HODINOVA ZUCTOVACI SAZBA demontaz a op.montaz oblozeni pricek OPD</t>
  </si>
  <si>
    <t>HZS 4</t>
  </si>
  <si>
    <t>HODINOVA ZUCTOVACI SAZBA nastaveni ovladacich prvku</t>
  </si>
  <si>
    <t>120</t>
  </si>
  <si>
    <t>HZS 5</t>
  </si>
  <si>
    <t>HODINOVA ZUCTOVACI SAZBA odpojovani a znovupripojovani</t>
  </si>
  <si>
    <t>122</t>
  </si>
  <si>
    <t>HZS 6</t>
  </si>
  <si>
    <t>HODINOVA ZUCTOVACI SAZBA prace spojene s montazi</t>
  </si>
  <si>
    <t>124</t>
  </si>
  <si>
    <t>HZS 7</t>
  </si>
  <si>
    <t>HODINOVA ZUCTOVACI SAZBA konzultace s investory pri montazi</t>
  </si>
  <si>
    <t>126</t>
  </si>
  <si>
    <t>HZS 8</t>
  </si>
  <si>
    <t>HODINOVA ZUCTOVACI SAZBA stavebni vypomoci</t>
  </si>
  <si>
    <t>128</t>
  </si>
  <si>
    <t>HZS 9</t>
  </si>
  <si>
    <t>HODINOVA ZUCTOVACI SAZBA KOMPLETACE A ODZKOUSENI EL.INSTALACE</t>
  </si>
  <si>
    <t>130</t>
  </si>
  <si>
    <t>HZS 10</t>
  </si>
  <si>
    <t>HODINOVA ZUCTOVACI SAZBA demontaze a opetovne montaze el.instalce</t>
  </si>
  <si>
    <t>132</t>
  </si>
  <si>
    <t>HZS 11</t>
  </si>
  <si>
    <t>HODINOVA ZUCTOVACI SAZBA odvoz a uklid</t>
  </si>
  <si>
    <t>134</t>
  </si>
  <si>
    <t>2024/OST/02-14-4-2 - D.1.4.4.2-Svítidla</t>
  </si>
  <si>
    <t xml:space="preserve">    748 - Elektromontáže - osvětlovací zařízení a svítidla</t>
  </si>
  <si>
    <t>748</t>
  </si>
  <si>
    <t>Elektromontáže - osvětlovací zařízení a svítidla</t>
  </si>
  <si>
    <t>748-A</t>
  </si>
  <si>
    <t xml:space="preserve">Interiérové  svítidlo s LED zdrojem          </t>
  </si>
  <si>
    <t>1184491847</t>
  </si>
  <si>
    <t xml:space="preserve">Poznámka k položce:_x000D_
Ra 80,  4000K, P=44W,  5400 lm,  nástěnné - stropní,  1460x195x34mm, ocelo-plechová, bílé,  IP 20 , tř. izolace I , difuzor opalizovaný   pískový akrylát           _x000D_
</t>
  </si>
  <si>
    <t>748-B</t>
  </si>
  <si>
    <t>-1392432823</t>
  </si>
  <si>
    <t xml:space="preserve">Poznámka k položce:_x000D_
Ra 80,  4000K, P=44W,  5400 lm,  nástěnné - stropní, 1460x195x34mm, ocelo-plechová, bílé,  IP 20 ,tř. izolace I , difuzor opalizovaný   pískový akrylát vybavené nouzovým zdrojem 1hod pro trvalé i nouzové osv._x000D_
_x000D_
</t>
  </si>
  <si>
    <t>748-C</t>
  </si>
  <si>
    <t>Žárovkové svítidlo , celoplastové  s LED žárovkou 9W</t>
  </si>
  <si>
    <t>1084319886</t>
  </si>
  <si>
    <t xml:space="preserve">Poznámka k položce:_x000D_
806lmn,  bílé  ,  IP54  stropní – nástěnné   s držením stínidla-bajonetové, tř. .izolace II         </t>
  </si>
  <si>
    <t>748-N.O.</t>
  </si>
  <si>
    <t xml:space="preserve">Svítidlo nouzového osvětlení s vlastním zdrojem    </t>
  </si>
  <si>
    <t>939590547</t>
  </si>
  <si>
    <t>Poznámka k položce:_x000D_
1x5W  únikové s piktogramem, doba zálohy 1h, IP42  ,stropní -  nástěnné, Přizpůsobit  stávajícím svítidlům N.O.</t>
  </si>
  <si>
    <t>748-MTZ</t>
  </si>
  <si>
    <t>montáž svítidel</t>
  </si>
  <si>
    <t>-1253410083</t>
  </si>
  <si>
    <t>2024/OST/02-14-5 - D.1.4.5-Slaboproudé elektroinstalace</t>
  </si>
  <si>
    <t>2024/OST/02-14-5-1 - D.1.4.5.1-Elektrická požární signalizace</t>
  </si>
  <si>
    <t>Ing.D.Polášek</t>
  </si>
  <si>
    <t>D1 - Elektrická požární signalizace</t>
  </si>
  <si>
    <t xml:space="preserve">    D2 - Zařízení</t>
  </si>
  <si>
    <t xml:space="preserve">    D3 - Trasy</t>
  </si>
  <si>
    <t xml:space="preserve">    D4 - Ostatní</t>
  </si>
  <si>
    <t>Elektrická požární signalizace</t>
  </si>
  <si>
    <t>Zařízení</t>
  </si>
  <si>
    <t>Ústředna EPS ESSER IQ8 Control M - stávající: práce spojené s odpojením stávající hlásičové linky, stávajícího externího tabla obsluhy a propoje pro ovládání ústředny ER, demontáží stávající ústředny, zpětnou instalací stávající ústředny do nově instalovaného požárního rozvaděče, zěptné připojení stávajícího externího tabla, propoje ovládání ústředny ER, připojení nově provedené hlásičové linky, připojení doplněných zařízení, rekonfigurace systému, uvedení do provozu, odzkoušení</t>
  </si>
  <si>
    <t>10*1</t>
  </si>
  <si>
    <t>Protipožární rozváděč EI 30, DP1, rozměry 660x1290x300, 2x větrací mřížka, prostup pro kabely v horní části, barva bílá</t>
  </si>
  <si>
    <t>1*1</t>
  </si>
  <si>
    <t>Ústředna EPS podružná - externí ovládací tablo obsluhy: Až 127 hlásičů a 32 V/V modulů na kruhové lince, režimy provozu dle DIN VDE 0833 - 2, svorkovnice pro připojení OPPO a hlavní přenosové relé na periferním modulu, 3 volně programovatelná relé, s možností funkce ve třech režimech. Přepínací kontakt, spínací kontakt s napájením a spínací kontakt s napájením a hlídáním vedení, možnost RS 232 nebo TTY v podobě modulu, možnost síťování s až 30 dalšími ústřednami, zachování provozu sběrnice i při zkratu a přerušení, paměť událostí až 10 000 hlášení, možnost připojení dvou akumulátorů s hlídáním a kontrolou.</t>
  </si>
  <si>
    <t>1*1" ústředna připojená jako doplněné externí ovládací tablo obsluhy v m.č. 128</t>
  </si>
  <si>
    <t>Čelní ovládací panel ústředny - pro hlavní ústřednu (položka č.1) a podružnou ústřednu - externí olvládací tablo obsluhy (položka č. 3)</t>
  </si>
  <si>
    <t>1*1" pro doplněnou podružnou ústřednu p.č. 3 - externí ovládací tablo</t>
  </si>
  <si>
    <t>Periferní modul pro připojení OPPO a 1 MM pozice</t>
  </si>
  <si>
    <t>1*1" rozšíření stávjaící ústředny o kartu pro připojení OPPO</t>
  </si>
  <si>
    <t>Modul se třemi pozicemi pro mikromoduly</t>
  </si>
  <si>
    <t xml:space="preserve">1*1" rozšíření stávjaící ústředny o kartu pro 3 mikromoduly </t>
  </si>
  <si>
    <t>Mikromodul pro síťové propojení ústředen (externmí ovládací tabla) 62,5 kB</t>
  </si>
  <si>
    <t>1" 1x do  - externího ovládacího tabla obsluhy</t>
  </si>
  <si>
    <t>Mikromodul maximálně pro 127 zařízení (inteligentní hlásiče požáru,nebo signalizační zařízení na sběrnici), délka kruhového vedení až 3,5 km Rychlá reaktivace signalizačních zařízení na sběrnici po zkratu v souladu s normou EN 54-13.</t>
  </si>
  <si>
    <t>1*1" mikromodul pro rozšíření stávjaící ústředny o mikromodul pro připojení doplněných V/V a ovládacího modul pro připojení doplněných zařízení urče</t>
  </si>
  <si>
    <t>Modul 12 programovatelných výstupních relé</t>
  </si>
  <si>
    <t>Modul 4 In / 2 out - mudul pro výstupy EPS a ovládání zařízení</t>
  </si>
  <si>
    <t>Skříň pro vstupní a výstupní moduly p.o.</t>
  </si>
  <si>
    <t>2*1</t>
  </si>
  <si>
    <t>Pomocný napájecí zdroj: Externí síťový zdroj 5A/24VDC 28Ah EN 54-4</t>
  </si>
  <si>
    <t>Akumulátor 12V / 24 Ah</t>
  </si>
  <si>
    <t>Hlásič požáru opticko-kouřový</t>
  </si>
  <si>
    <t>7*1</t>
  </si>
  <si>
    <t>Patice pro hlásiče</t>
  </si>
  <si>
    <t>Hlásič požáru tlačítkový s oddělovačem</t>
  </si>
  <si>
    <t>12*1</t>
  </si>
  <si>
    <t>Skříň tlačítkového hlásiče IQ8 červená</t>
  </si>
  <si>
    <t>Obslužné pole požární ochrany</t>
  </si>
  <si>
    <t>Klíčový trezor požární ochrany, včetně motýlkové klíče</t>
  </si>
  <si>
    <t>Zábleskový maják</t>
  </si>
  <si>
    <t>ZDP pro přenos na HZS, plná datová kounikace</t>
  </si>
  <si>
    <t>Pomocný instalační materiál</t>
  </si>
  <si>
    <t>Pomocné instalační práce, zednické výpomoci, koordinační práce</t>
  </si>
  <si>
    <t>5*1</t>
  </si>
  <si>
    <t>Trasy</t>
  </si>
  <si>
    <t>Kabel 1x2x0,8 B2 ca s1 d1 ( linka )</t>
  </si>
  <si>
    <t>(7+12)*10 + 2*20</t>
  </si>
  <si>
    <t>Kabel PH 120R 2x2x0,8 - výstup EPS ( KTPO, maják, linka pro V/V moduly)</t>
  </si>
  <si>
    <t>2*15+2*5 " připojení zábleskového majáku, KTPO, kruhové linka pro V/V moduly</t>
  </si>
  <si>
    <t>Kabel PH 120R 4x2x0,8</t>
  </si>
  <si>
    <t>2*10" kruhová linka pro síťové propojení hlavní ústředny EPS a externího ovládacího tabla obsluhy</t>
  </si>
  <si>
    <t>Kabel PH 120R 10x2x0,8 - připojení OPPO</t>
  </si>
  <si>
    <t>1*15" kabel pro propojení ústředny EPS a OPPO</t>
  </si>
  <si>
    <t>Kabel PH 120R 3x2,5 - Napájení</t>
  </si>
  <si>
    <t>2*50" kabely pro zajištění napájecího přívodu pro ústřednu externí ovládací tablo,  ZDP a externí zdroj od rozvaděče NN</t>
  </si>
  <si>
    <t>Požární kabelová příchytka (pro kabely s funkční odolností při požáru)</t>
  </si>
  <si>
    <t>120/0,3" příchytka pro upevnění požárního kabelu</t>
  </si>
  <si>
    <t>Požární kotva pro uchycení příchytky</t>
  </si>
  <si>
    <t>400*1" požární kotva pro uchycení požárních příchytek</t>
  </si>
  <si>
    <t>Průraz zdivem, síla zdi do 300mm, otvor do 50x50mm</t>
  </si>
  <si>
    <t>8*1</t>
  </si>
  <si>
    <t>Frézování drážky v cihelném zdivu a zapravení</t>
  </si>
  <si>
    <t>228*1</t>
  </si>
  <si>
    <t>Trubka PVC ohebná, 320N 25/18,3MM</t>
  </si>
  <si>
    <t>20*10</t>
  </si>
  <si>
    <t>Elektroinstalační lišta - bezhalogenová, 20x20mm - bílá, včetně instalačního materiálu</t>
  </si>
  <si>
    <t>5*10</t>
  </si>
  <si>
    <t>Kabelová příchytka pro kabel hlásičové linky</t>
  </si>
  <si>
    <t>125/0,5</t>
  </si>
  <si>
    <t>Krabice KU 68 p.o.</t>
  </si>
  <si>
    <t>24*1</t>
  </si>
  <si>
    <t>Keramické svorkovnice (spojkování požárních kabelů)</t>
  </si>
  <si>
    <t>Jistič 16A, chrar. - B</t>
  </si>
  <si>
    <t>Protipožární ucpání prostupů do rozměru 50x50mm, požární odolnost 45 minut</t>
  </si>
  <si>
    <t>4*1</t>
  </si>
  <si>
    <t>Pomocný montážní materiál</t>
  </si>
  <si>
    <t>Stávající neřešené rozvody rozvody: odborné úpravy v trasách pro zajištění proti poškození nesouvisejících rozvodů neřešených instalací ve společných trasách</t>
  </si>
  <si>
    <t>Stávající hlásiče EPS s hlásičová linka: Odborné odpojení stávající hlásičové linky od ústředny EPS, demontáž stávjaících hlásičů EPS, demontáž stávající rušené kabeláže stávající hlásičové linky</t>
  </si>
  <si>
    <t>Pomocné montážní práce: zednické výpomoci, bourací práce, koordinační práce</t>
  </si>
  <si>
    <t>Ostatní</t>
  </si>
  <si>
    <t>Zkouška hlásiče (automatický, tlačítkový)</t>
  </si>
  <si>
    <t>Seznámení s obsluhou</t>
  </si>
  <si>
    <t>Uvedení do trv. provozu - ústředna (programování, oživení, odzkoušení)</t>
  </si>
  <si>
    <t>Dokumentace skutečného provedení stavby</t>
  </si>
  <si>
    <t>Výchozí revize elektro, kontrola provozuschopnosti,.. Dle vyhlášky č. 246/2001 Sb. V platném znění</t>
  </si>
  <si>
    <t>Zajištění školení montážních pracovníku BOZP a PO na stavbě</t>
  </si>
  <si>
    <t>Úklid staveniště</t>
  </si>
  <si>
    <t>Náklady na přesun materiálu, doprava</t>
  </si>
  <si>
    <t>2024/OST/02-14-5-2 - D.1.4.5.2-Elektrická kontrola vstupu-autonomní</t>
  </si>
  <si>
    <t>D1 - Evakuační rozhlas</t>
  </si>
  <si>
    <t>Evakuační rozhlas</t>
  </si>
  <si>
    <t>Ústředna evakuačního rozhlasu BOSCH Plaena VAS - stávající: Paráce spojené s úprava evakuačního rozhlasu, odpojením části stávající reproduktorové linky, zopětné připojení, rekonfigurace a oživení po dokončení prací</t>
  </si>
  <si>
    <t>Bílý vnitřní skříňový reproduktor s výkonem 6 W, frekvenčním rozsahem 197 Hz - 22 kHz a citlivostí 80 dB. Reproduktor má dřevěnou skříň, kovovou mřížku a šroubovací keramickou svorkovnici s tepelnou pojistkou. Montáž na omítku s krytím IP 54. Reproduktor splňuje normu EN 54-24.</t>
  </si>
  <si>
    <t>6*1</t>
  </si>
  <si>
    <t>Reproduktorová linka - stávající: Odborné odpojení linky od ústředny rozhlasu před zahájení úprva, vyhledání 2 vhodných bodů přerušení stávající reproduktorové linky v m.č. 128 a u stupačky do 2.NP v chodbě m.č. 103, rozpojení linky, zpětné propojení s nově instalovanou kabeláží upravené linky v řešených prostorech, proměření, oživení, odzkoušení</t>
  </si>
  <si>
    <t>Kabel P60-R 4x1,5, B2cas1d1</t>
  </si>
  <si>
    <t>6*10 + 4*5" nový kabel pro upravenou trasu reproduktorové linky v řešených prostorech</t>
  </si>
  <si>
    <t>6*10</t>
  </si>
  <si>
    <t>4*5</t>
  </si>
  <si>
    <t>2024/OST/02-VON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</si>
  <si>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</si>
  <si>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</si>
  <si>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</si>
  <si>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</si>
  <si>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</si>
  <si>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VRN9 - Ostatní náklady</t>
  </si>
  <si>
    <t>VRN</t>
  </si>
  <si>
    <t>Vedlejší rozpočtové náklady</t>
  </si>
  <si>
    <t>VRN1</t>
  </si>
  <si>
    <t>Průzkumné, geodetické a projektové práce</t>
  </si>
  <si>
    <t>011503000</t>
  </si>
  <si>
    <t>Stavební průzkum bez rozlišení</t>
  </si>
  <si>
    <t>1024</t>
  </si>
  <si>
    <t>-1427855185</t>
  </si>
  <si>
    <t>https://podminky.urs.cz/item/CS_URS_2024_01/011503000</t>
  </si>
  <si>
    <t>0132440-01</t>
  </si>
  <si>
    <t>Dokumentace pro provádění stavby (dílenská dokumentace)</t>
  </si>
  <si>
    <t>-1628007188</t>
  </si>
  <si>
    <t>Poznámka k položce:_x000D_
Zpracování dílenských dokumentací (výkresy výztuže, interiér,ocelové k-ce,zámečnické a truhlářské výrobky apod.)-dle projektové dokumentace a smlouvy o dílo.</t>
  </si>
  <si>
    <t>0132440-02</t>
  </si>
  <si>
    <t>Dokumentace zdolávání požáru dle požadavku HZS ZK</t>
  </si>
  <si>
    <t>1409860299</t>
  </si>
  <si>
    <t>013254000</t>
  </si>
  <si>
    <t>-1632575283</t>
  </si>
  <si>
    <t>https://podminky.urs.cz/item/CS_URS_2024_01/013254000</t>
  </si>
  <si>
    <t>Poznámka k položce:_x000D_
Dokumentace skutečného provedení bude provedena podle následujících zásad:_x000D__x000D__x000D_
Do projektové dokumentace pro provedení stavby všech stavebních objektů a provozních souborů budou zřetelně vyznačeny všechny změny, k nimž došlo v průběhu zhotovení díla._x000D__x000D__x000D_
Ty části projektové dokumentace pro provedení stavby, u kterých nedošlo k žádným změnám, budou označeny nápisem """"beze změn""""._x000D__x000D__x000D_
Každý výkres dokumentace skutečného provedení stavby bude opatřen jménem a příjmením osoby, která změny zakreslila, jejím podpisem a razítkem zhotovitele._x000D__x000D__x000D_
U výkresů obsahujících změnu proti projektu pro provedení stavby bude přiložen i doklad, ze kterého bude vyplývat projednání změny s odpovědnou osobou objednatele a její souhlasné stanovisko._x000D__x000D__x000D_
_x000D__x000D_
DLE SMLOUVY O DÍLO  (vč.profesí)</t>
  </si>
  <si>
    <t>VRN3</t>
  </si>
  <si>
    <t>Zařízení staveniště</t>
  </si>
  <si>
    <t>030001000</t>
  </si>
  <si>
    <t>-1047886728</t>
  </si>
  <si>
    <t>https://podminky.urs.cz/item/CS_URS_2024_01/030001000</t>
  </si>
  <si>
    <t>Poznámka k položce:_x000D_
Zařízení staveniště obsahuje náklady na:_x000D__x000D__x000D_
-předání a převzetí staveniště_x000D__x000D__x000D_
-terénní úpravy zařízení staveniště (jsou to např.náklady na hlavní terénní úpravy: přípravu základové roviny pro uložení mobilních buněk, terénní úpravy pro zřízení provizorních komunikací apod.)_x000D__x000D__x000D_
-náklady na stavení buňky (náklady na zřízení, demontáž a opotřebení nebo pronájem stavebních buněk, na kanceláře, stavební sklady, mobilní WC, umývárny, sprchy, apod. Náleží sem i případy, kdy jsou pro tyto účely přizpůsobeny stávající objekty.)_x000D__x000D__x000D_
-provizorní komunikace (jedná se o náklady související se zřízením provizorních silnic,chodníků,popř.jeřábových drah,zřízení provizorních lávek,můstků,schodišť,ramp apod. a to v jakémkoliv materiálovém provedení,přes jakékoliv konstrukce či překážky sloužících k vybavení staveniště.)_x000D__x000D_
-mechanizace staveniště_x000D__x000D__x000D_
-skládky na staveništi (náklady související se zřízením skládek na staveništi a jejich zrušením)_x000D__x000D__x000D_
-náklady na provoz a údržbu vybavení staveniště (úklid staveniště po dobu realizace díla a před protokolárním předáním a převzetím díla.Provádění denního hrubého úklidu, po skončení prací každé z etap, případně části provedení čistého úklidu mokrou cestou.Provedení opatření proti vnikání prachu, nečistot a nadměrného hluku souvisejícího se stavbou do okolí.)_x000D__x000D__x000D_
-energie pro zařízení staveniště (náklady na připojení zařízení staveniště na inženýrské sítě (elektro,voda,kanalizace, apod.) včetně elektroměrů, vodoměrů aj. a zřízení požadovaných odběrných míst, včetně nákladů na případné související výkopy. Zahrnuje i náklady na odebírané energie.)_x000D__x000D__x000D_
-oplocení staveniště_x000D__x000D__x000D_
-opatření na ochranu pozemků sousedících se staveništěm (náklady na případná opatření na ochranu sousedních pozemků proti poškození a znečištění.)_x000D__x000D_
-dopravní značení na staveništi (jedná se o dopravní značení na staveništi a v jeho bezprostředním okolí, včetně značení staveniště pro probíhající provoz investora nebo třetích osob. Zajištění dopravního značení k dopravním omezením, jejich údržba, přemísťování po dobu realizace díla a následné odstranění po předání díla.)_x000D__x000D__x000D_
-osvětlení staveniště (náklady na osvětlení jsou řešeny podle rozsahu a charakteru staveniště -vč.rozvodných skříní.)_x000D__x000D__x000D_
-informační tabule na staveništi (zohledňuje náklady na vyrobení a osazení informačních tabulí (označení) stavby -jejich údržba, přemísťování po dobu realizace díla a následné odstranění po předání díla. Řádné vyznačení obvodu staveniště informačními a výstražnými tabulkami.)_x000D__x000D__x000D_
-alarm, strážní služba staveniště (zabezpečení staveniště -např.technické opatření,strážní služba,zabezpečení přístupů ke skladům, apod.)_x000D__x000D_
-pronájem ploch (zábor veřejných prostranství a prostranství okolo stavby před zahájením stavby a jejich uvedení do původního stavu, vč.poplatku za pronájem ploch,projednání a zajištění případného zvláštního užívání komunikací a veřejných ploch včetně úhrady)_x000D__x000D__x000D_
-rozebrání, bourání a odvoz zařízení staveniště (postihuje náklady na rozebrání, bourání a odvoz veškerého zařízení staveniště,vč.přípojek energií a jejich odvoz, úklid ploch, na kterých bylo zařízení staveniště provozováno -jsou zde zahrnuty veškeré náklady této povahy mimo úpravu terénu do původního stavu)_x000D__x000D__x000D_
-úprava terénu po zrušení zařízení staveniště (jedná se o náklady za práce, jejichž smyslem je uvedení místa zařízení staveniště do původního stavu. Uvedení všech povrchů dotčených stavbou do původního stavu-komunikace,chodníky,zeleň,…)._x000D__x000D__x000D_
Rozsah je dán požadavky investora (viz.smlouva o dílo)._x000D_</t>
  </si>
  <si>
    <t>VRN4</t>
  </si>
  <si>
    <t>Inženýrská činnost</t>
  </si>
  <si>
    <t>045002000</t>
  </si>
  <si>
    <t>Kompletační a koordinační činnost</t>
  </si>
  <si>
    <t>-1880903043</t>
  </si>
  <si>
    <t>https://podminky.urs.cz/item/CS_URS_2024_01/045002000</t>
  </si>
  <si>
    <t>Poznámka k položce:_x000D_
Jedná se o zajišťování:_x000D__x000D__x000D_
* činností souvisejících se zakázkou-tj.účastí všech zainteresovaných osob ve všech fázích přípravy,realizace i dokončení zakázky,komplexního vyzkoušení a měření, odstranění vad díla podléhajících záruční lhůtě._x000D__x000D__x000D_
* poradenství (technická pomoc,aj.)_x000D__x000D__x000D_
* zpracování technologických postupů prováděných prací*podkladů (výkresů,rozpočtů,posudků,zkoušek,protokolů apod.)včetně zakreslování změn do výkresů, ke kterým došlo v průběhu výstavby._x000D__x000D__x000D_
* účasti zástupců zainteresovaných stran na jednáních,zkouškách,kontrol,odevzdávání a přebírání konstrukcí,objektů a celků._x000D__x000D__x000D_
* kontroly činností na staveništi,výše uvedených činností i souvisejících správních činností._x000D__x000D__x000D_
*vypracování provozních řádů, návodů na provoz a údržbu,uživatelská dokumentace (návod k použití)_x000D__x000D_
*zpracování podrobné fotodokumentace v průběhu provádění stavby (zejména před zakrytím instalovaných konstrukcí a prvků instalací)_x000D__x000D_
*předložení výsledku hygienického rozboru vody dle požadavků KHS_x000D__x000D__x000D_
Předání záručních listů, popř. návodů k obsluze v českém jazyce._x000D__x000D__x000D_
Zajištění a předání atestů a dokladů o požadovaných vlastnostech výrobků k předání předmětu veřejné zakázky ( vč.případných prohlášení o shodě dle zákona č. 22/1997 Sb. O technických požadavcích na výrobky)._x000D__x000D__x000D_
Zajištění a provedení všech nutných zkoušek a kontrol dle norem ČSN případně jiných norem, revizí (vč.revizí a zkoušek pro profese:EL,VZT,ÚT,ZTI,MaR,přípojky,apod.) vztahujících se k prováděnému předmětu veřejné zakázky, vč. pořízení protokolů (např.odtrhové zkoušky,výtažné,únosnost podloží,apod.)._x000D__x000D__x000D_
Oznámení zahájení stavebních prací správcům sítí před zahájením prací v souladu s projektovou dokumentací, platnými rozhodnutími a vyjádřeními._x000D__x000D__x000D_
Předložení dokladů o nezávadném zneškodňování odpadu._x000D__x000D__x000D_
_x000D__x000D__x000D_
Dále v  rozsahu návrhu obchodních podmínek a projektové dokumentace</t>
  </si>
  <si>
    <t>VRN5</t>
  </si>
  <si>
    <t>Finanční náklady</t>
  </si>
  <si>
    <t>051002000</t>
  </si>
  <si>
    <t>Pojistné</t>
  </si>
  <si>
    <t>-1484886407</t>
  </si>
  <si>
    <t>https://podminky.urs.cz/item/CS_URS_2024_01/051002000</t>
  </si>
  <si>
    <t>Poznámka k položce:_x000D_
Náklady spojené s povinným pojištěním dodavatele nebo stavebního díla či jeho části, v rozsahu obchodních podmínek.</t>
  </si>
  <si>
    <t>VRN9</t>
  </si>
  <si>
    <t>Ostatní náklady</t>
  </si>
  <si>
    <t>0910030-01</t>
  </si>
  <si>
    <t>Nakládání s odpady</t>
  </si>
  <si>
    <t>-924293978</t>
  </si>
  <si>
    <t>Poznámka k položce:_x000D_
Likvidace, odvoz a uložení odpadů ze stavby (obaly materiálů, ztratné-prořez) na skládku v souladu s ustanoveními zákona č. 185/2001 Sb., o odpadech, protokol o uložení.</t>
  </si>
  <si>
    <t>SEZNAM FIGUR</t>
  </si>
  <si>
    <t>Výměra</t>
  </si>
  <si>
    <t xml:space="preserve"> 2024/OST/02-11</t>
  </si>
  <si>
    <t>Použití figury:</t>
  </si>
  <si>
    <t>Montáž podlah keramických pro mechanické zatížení lepených cementovým flexibilním lepidlem přes 9 do 12 ks/m2</t>
  </si>
  <si>
    <t>Zakrytí podlahy fólií</t>
  </si>
  <si>
    <t>Sešívání trhlin v betonových podlahách ocelovými sponkami ve vzdálenosti přes 10 do 15 cm</t>
  </si>
  <si>
    <t>Příprava bet.podkladu horního líce stropní k-ce (alt.zákl.desky) pro provádění nového bet.podkladu nového souvrství podlah (očištění,vyrovnání)</t>
  </si>
  <si>
    <t>Vysátí podkladu před pokládkou dlažby</t>
  </si>
  <si>
    <t>Nátěr penetrační na podlahu</t>
  </si>
  <si>
    <t>Samonivelační stěrka podlah pevnosti 30 MPa tl 3 mm</t>
  </si>
  <si>
    <t>Čištění vnitřních ploch podlah nebo schodišť po položení dlažby chemickými prostředky</t>
  </si>
  <si>
    <t>Vysátí betonových podlah před provedením nátěru</t>
  </si>
  <si>
    <t>Penetrační syntetický nátěr pórovitých betonových podlah</t>
  </si>
  <si>
    <t>Vyčištění budov bytové a občanské výstavby při výšce podlaží do 4 m</t>
  </si>
  <si>
    <t>Příplatek k broušení stávajících betonových podlah za každý další 1 mm úběru</t>
  </si>
  <si>
    <t>Lepení pásů z PVC standardním lepidlem</t>
  </si>
  <si>
    <t>Broušení anhydritového podkladu povlakových podlah</t>
  </si>
  <si>
    <t>Vysátí podkladu povlakových podlah</t>
  </si>
  <si>
    <t>Vodou ředitelná penetrace savého podkladu povlakových podlah</t>
  </si>
  <si>
    <t>Stěrka podlahová nivelační pro vyrovnání podkladu povlakových podlah pevnosti 30 MPa tl přes 3 do 5 mm</t>
  </si>
  <si>
    <t>Spoj povlakových podlahovin z PVC svařováním za studena</t>
  </si>
  <si>
    <t>Základní čištění nově položených podlahovin vysátím a setřením vlhkým mopem</t>
  </si>
  <si>
    <t>ker.soklík v-100mm</t>
  </si>
  <si>
    <t>Montáž soklů z dlaždic keramických rovných lepených cementovým flexibilním lepidlem v přes 90 do 120 mm</t>
  </si>
  <si>
    <t>Začištění omítek kolem oken, dveří, podlah nebo obkladů</t>
  </si>
  <si>
    <t>Podlahy spárování silikonem</t>
  </si>
  <si>
    <t>Podlahy separační provazec do pružných spar průměru 4 mm</t>
  </si>
  <si>
    <t>Pracnější řezání podlah z dlaždic keramických rovné</t>
  </si>
  <si>
    <t>Izolace pod dlažbu nátěrem nebo stěrkou ve dvou vrstvách</t>
  </si>
  <si>
    <t>Provedení izolace proti tlakové vodě vodorovné za studena nátěrem penetračním</t>
  </si>
  <si>
    <t>Montáž obvodových soklíků výšky do 80 mm</t>
  </si>
  <si>
    <t>Odstranění soklíků a lišt pryžových nebo plastových</t>
  </si>
  <si>
    <t>Spárování silikonem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</si>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</sst>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4" fillId="0" borderId="0" applyNumberFormat="0" applyFill="0" applyBorder="0" applyAlignment="0" applyProtection="0"/>
  </cellStyleXfs>
  <cellXfs count="43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0" borderId="0" xfId="0" applyFont="1" applyAlignment="1" applyProtection="1">
      <alignment vertical="center" wrapText="1"/>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1" fillId="0" borderId="0" xfId="0" applyFont="1" applyAlignment="1">
      <alignment horizontal="left" vertical="center"/>
    </xf>
    <xf numFmtId="0" fontId="21" fillId="0" borderId="0" xfId="0" applyFont="1" applyAlignment="1" applyProtection="1">
      <alignment horizontal="left" vertical="center"/>
    </xf>
    <xf numFmtId="0" fontId="3" fillId="0" borderId="0" xfId="0" applyFont="1" applyAlignment="1">
      <alignment horizontal="left" vertical="top" wrapText="1"/>
    </xf>
    <xf numFmtId="0" fontId="46" fillId="0" borderId="1" xfId="0" applyFont="1" applyBorder="1" applyAlignment="1">
      <alignment horizontal="left" vertical="center" wrapText="1"/>
    </xf>
    <xf numFmtId="0" fontId="45" fillId="0" borderId="29" xfId="0" applyFont="1" applyBorder="1" applyAlignment="1">
      <alignment horizontal="left" wrapText="1"/>
    </xf>
    <xf numFmtId="0" fontId="44" fillId="0" borderId="1" xfId="0" applyFont="1" applyBorder="1" applyAlignment="1">
      <alignment horizontal="center" vertical="center" wrapText="1"/>
    </xf>
    <xf numFmtId="49" fontId="46" fillId="0" borderId="1" xfId="0" applyNumberFormat="1" applyFont="1" applyBorder="1" applyAlignment="1">
      <alignment horizontal="left" vertical="center" wrapText="1"/>
    </xf>
    <xf numFmtId="0" fontId="44" fillId="0" borderId="1" xfId="0" applyFont="1" applyBorder="1" applyAlignment="1">
      <alignment horizontal="center" vertical="center"/>
    </xf>
    <xf numFmtId="0" fontId="45" fillId="0" borderId="29" xfId="0" applyFont="1" applyBorder="1" applyAlignment="1">
      <alignment horizontal="left"/>
    </xf>
    <xf numFmtId="0" fontId="46" fillId="0" borderId="1" xfId="0" applyFont="1" applyBorder="1" applyAlignment="1">
      <alignment horizontal="left" vertical="center"/>
    </xf>
    <xf numFmtId="0" fontId="46"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4_01/631312141" TargetMode="External"/><Relationship Id="rId21" Type="http://schemas.openxmlformats.org/officeDocument/2006/relationships/hyperlink" Target="https://podminky.urs.cz/item/CS_URS_2024_01/619991005" TargetMode="External"/><Relationship Id="rId34" Type="http://schemas.openxmlformats.org/officeDocument/2006/relationships/hyperlink" Target="https://podminky.urs.cz/item/CS_URS_2024_01/965046111" TargetMode="External"/><Relationship Id="rId42" Type="http://schemas.openxmlformats.org/officeDocument/2006/relationships/hyperlink" Target="https://podminky.urs.cz/item/CS_URS_2024_01/997013501" TargetMode="External"/><Relationship Id="rId47" Type="http://schemas.openxmlformats.org/officeDocument/2006/relationships/hyperlink" Target="https://podminky.urs.cz/item/CS_URS_2024_01/998711121" TargetMode="External"/><Relationship Id="rId50" Type="http://schemas.openxmlformats.org/officeDocument/2006/relationships/hyperlink" Target="https://podminky.urs.cz/item/CS_URS_2024_01/725860811" TargetMode="External"/><Relationship Id="rId55" Type="http://schemas.openxmlformats.org/officeDocument/2006/relationships/hyperlink" Target="https://podminky.urs.cz/item/CS_URS_2024_01/767996701" TargetMode="External"/><Relationship Id="rId63" Type="http://schemas.openxmlformats.org/officeDocument/2006/relationships/hyperlink" Target="https://podminky.urs.cz/item/CS_URS_2024_01/771574476" TargetMode="External"/><Relationship Id="rId68" Type="http://schemas.openxmlformats.org/officeDocument/2006/relationships/hyperlink" Target="https://podminky.urs.cz/item/CS_URS_2024_01/771591115" TargetMode="External"/><Relationship Id="rId76" Type="http://schemas.openxmlformats.org/officeDocument/2006/relationships/hyperlink" Target="https://podminky.urs.cz/item/CS_URS_2024_01/776141122" TargetMode="External"/><Relationship Id="rId84" Type="http://schemas.openxmlformats.org/officeDocument/2006/relationships/hyperlink" Target="https://podminky.urs.cz/item/CS_URS_2024_01/776991811" TargetMode="External"/><Relationship Id="rId89" Type="http://schemas.openxmlformats.org/officeDocument/2006/relationships/hyperlink" Target="https://podminky.urs.cz/item/CS_URS_2024_01/783901453" TargetMode="External"/><Relationship Id="rId97" Type="http://schemas.openxmlformats.org/officeDocument/2006/relationships/drawing" Target="../drawings/drawing2.xml"/><Relationship Id="rId7" Type="http://schemas.openxmlformats.org/officeDocument/2006/relationships/hyperlink" Target="https://podminky.urs.cz/item/CS_URS_2024_01/342291121" TargetMode="External"/><Relationship Id="rId71" Type="http://schemas.openxmlformats.org/officeDocument/2006/relationships/hyperlink" Target="https://podminky.urs.cz/item/CS_URS_2024_01/771592011" TargetMode="External"/><Relationship Id="rId92" Type="http://schemas.openxmlformats.org/officeDocument/2006/relationships/hyperlink" Target="https://podminky.urs.cz/item/CS_URS_2024_01/784121013" TargetMode="External"/><Relationship Id="rId2" Type="http://schemas.openxmlformats.org/officeDocument/2006/relationships/hyperlink" Target="https://podminky.urs.cz/item/CS_URS_2024_01/317944321" TargetMode="External"/><Relationship Id="rId16" Type="http://schemas.openxmlformats.org/officeDocument/2006/relationships/hyperlink" Target="https://podminky.urs.cz/item/CS_URS_2024_01/612142001" TargetMode="External"/><Relationship Id="rId29" Type="http://schemas.openxmlformats.org/officeDocument/2006/relationships/hyperlink" Target="https://podminky.urs.cz/item/CS_URS_2024_01/952901111" TargetMode="External"/><Relationship Id="rId11" Type="http://schemas.openxmlformats.org/officeDocument/2006/relationships/hyperlink" Target="https://podminky.urs.cz/item/CS_URS_2024_01/413232211" TargetMode="External"/><Relationship Id="rId24" Type="http://schemas.openxmlformats.org/officeDocument/2006/relationships/hyperlink" Target="https://podminky.urs.cz/item/CS_URS_2024_01/619996117" TargetMode="External"/><Relationship Id="rId32" Type="http://schemas.openxmlformats.org/officeDocument/2006/relationships/hyperlink" Target="https://podminky.urs.cz/item/CS_URS_2024_01/953993326" TargetMode="External"/><Relationship Id="rId37" Type="http://schemas.openxmlformats.org/officeDocument/2006/relationships/hyperlink" Target="https://podminky.urs.cz/item/CS_URS_2024_01/971033631" TargetMode="External"/><Relationship Id="rId40" Type="http://schemas.openxmlformats.org/officeDocument/2006/relationships/hyperlink" Target="https://podminky.urs.cz/item/CS_URS_2024_01/977311112" TargetMode="External"/><Relationship Id="rId45" Type="http://schemas.openxmlformats.org/officeDocument/2006/relationships/hyperlink" Target="https://podminky.urs.cz/item/CS_URS_2024_01/998018001" TargetMode="External"/><Relationship Id="rId53" Type="http://schemas.openxmlformats.org/officeDocument/2006/relationships/hyperlink" Target="https://podminky.urs.cz/item/CS_URS_2024_01/766691914" TargetMode="External"/><Relationship Id="rId58" Type="http://schemas.openxmlformats.org/officeDocument/2006/relationships/hyperlink" Target="https://podminky.urs.cz/item/CS_URS_2024_01/771121011" TargetMode="External"/><Relationship Id="rId66" Type="http://schemas.openxmlformats.org/officeDocument/2006/relationships/hyperlink" Target="https://podminky.urs.cz/item/CS_URS_2024_01/771577212" TargetMode="External"/><Relationship Id="rId74" Type="http://schemas.openxmlformats.org/officeDocument/2006/relationships/hyperlink" Target="https://podminky.urs.cz/item/CS_URS_2024_01/776111311" TargetMode="External"/><Relationship Id="rId79" Type="http://schemas.openxmlformats.org/officeDocument/2006/relationships/hyperlink" Target="https://podminky.urs.cz/item/CS_URS_2024_01/776223112" TargetMode="External"/><Relationship Id="rId87" Type="http://schemas.openxmlformats.org/officeDocument/2006/relationships/hyperlink" Target="https://podminky.urs.cz/item/CS_URS_2024_01/783301401" TargetMode="External"/><Relationship Id="rId5" Type="http://schemas.openxmlformats.org/officeDocument/2006/relationships/hyperlink" Target="https://podminky.urs.cz/item/CS_URS_2024_01/342272245" TargetMode="External"/><Relationship Id="rId61" Type="http://schemas.openxmlformats.org/officeDocument/2006/relationships/hyperlink" Target="https://podminky.urs.cz/item/CS_URS_2024_01/771161021" TargetMode="External"/><Relationship Id="rId82" Type="http://schemas.openxmlformats.org/officeDocument/2006/relationships/hyperlink" Target="https://podminky.urs.cz/item/CS_URS_2024_01/776991111" TargetMode="External"/><Relationship Id="rId90" Type="http://schemas.openxmlformats.org/officeDocument/2006/relationships/hyperlink" Target="https://podminky.urs.cz/item/CS_URS_2024_01/783913161" TargetMode="External"/><Relationship Id="rId95" Type="http://schemas.openxmlformats.org/officeDocument/2006/relationships/hyperlink" Target="https://podminky.urs.cz/item/CS_URS_2024_01/784211163" TargetMode="External"/><Relationship Id="rId19" Type="http://schemas.openxmlformats.org/officeDocument/2006/relationships/hyperlink" Target="https://podminky.urs.cz/item/CS_URS_2024_01/612325421" TargetMode="External"/><Relationship Id="rId14" Type="http://schemas.openxmlformats.org/officeDocument/2006/relationships/hyperlink" Target="https://podminky.urs.cz/item/CS_URS_2024_01/612121112" TargetMode="External"/><Relationship Id="rId22" Type="http://schemas.openxmlformats.org/officeDocument/2006/relationships/hyperlink" Target="https://podminky.urs.cz/item/CS_URS_2024_01/619991011" TargetMode="External"/><Relationship Id="rId27" Type="http://schemas.openxmlformats.org/officeDocument/2006/relationships/hyperlink" Target="https://podminky.urs.cz/item/CS_URS_2024_01/632683112" TargetMode="External"/><Relationship Id="rId30" Type="http://schemas.openxmlformats.org/officeDocument/2006/relationships/hyperlink" Target="https://podminky.urs.cz/item/CS_URS_2024_01/953943211" TargetMode="External"/><Relationship Id="rId35" Type="http://schemas.openxmlformats.org/officeDocument/2006/relationships/hyperlink" Target="https://podminky.urs.cz/item/CS_URS_2024_01/965046119" TargetMode="External"/><Relationship Id="rId43" Type="http://schemas.openxmlformats.org/officeDocument/2006/relationships/hyperlink" Target="https://podminky.urs.cz/item/CS_URS_2024_01/997013509" TargetMode="External"/><Relationship Id="rId48" Type="http://schemas.openxmlformats.org/officeDocument/2006/relationships/hyperlink" Target="https://podminky.urs.cz/item/CS_URS_2024_01/725210821" TargetMode="External"/><Relationship Id="rId56" Type="http://schemas.openxmlformats.org/officeDocument/2006/relationships/hyperlink" Target="https://podminky.urs.cz/item/CS_URS_2024_01/998767311" TargetMode="External"/><Relationship Id="rId64" Type="http://schemas.openxmlformats.org/officeDocument/2006/relationships/hyperlink" Target="https://podminky.urs.cz/item/CS_URS_2024_01/771574906" TargetMode="External"/><Relationship Id="rId69" Type="http://schemas.openxmlformats.org/officeDocument/2006/relationships/hyperlink" Target="https://podminky.urs.cz/item/CS_URS_2024_01/771591121" TargetMode="External"/><Relationship Id="rId77" Type="http://schemas.openxmlformats.org/officeDocument/2006/relationships/hyperlink" Target="https://podminky.urs.cz/item/CS_URS_2024_01/776201812" TargetMode="External"/><Relationship Id="rId8" Type="http://schemas.openxmlformats.org/officeDocument/2006/relationships/hyperlink" Target="https://podminky.urs.cz/item/CS_URS_2024_01/342291131" TargetMode="External"/><Relationship Id="rId51" Type="http://schemas.openxmlformats.org/officeDocument/2006/relationships/hyperlink" Target="https://podminky.urs.cz/item/CS_URS_2024_01/741920361" TargetMode="External"/><Relationship Id="rId72" Type="http://schemas.openxmlformats.org/officeDocument/2006/relationships/hyperlink" Target="https://podminky.urs.cz/item/CS_URS_2024_01/998771121" TargetMode="External"/><Relationship Id="rId80" Type="http://schemas.openxmlformats.org/officeDocument/2006/relationships/hyperlink" Target="https://podminky.urs.cz/item/CS_URS_2024_01/776410811" TargetMode="External"/><Relationship Id="rId85" Type="http://schemas.openxmlformats.org/officeDocument/2006/relationships/hyperlink" Target="https://podminky.urs.cz/item/CS_URS_2024_01/998776121" TargetMode="External"/><Relationship Id="rId93" Type="http://schemas.openxmlformats.org/officeDocument/2006/relationships/hyperlink" Target="https://podminky.urs.cz/item/CS_URS_2024_01/784181123" TargetMode="External"/><Relationship Id="rId3" Type="http://schemas.openxmlformats.org/officeDocument/2006/relationships/hyperlink" Target="https://podminky.urs.cz/item/CS_URS_2024_01/340239212" TargetMode="External"/><Relationship Id="rId12" Type="http://schemas.openxmlformats.org/officeDocument/2006/relationships/hyperlink" Target="https://podminky.urs.cz/item/CS_URS_2024_01/611131121" TargetMode="External"/><Relationship Id="rId17" Type="http://schemas.openxmlformats.org/officeDocument/2006/relationships/hyperlink" Target="https://podminky.urs.cz/item/CS_URS_2024_01/612321131" TargetMode="External"/><Relationship Id="rId25" Type="http://schemas.openxmlformats.org/officeDocument/2006/relationships/hyperlink" Target="https://podminky.urs.cz/item/CS_URS_2024_01/619996145" TargetMode="External"/><Relationship Id="rId33" Type="http://schemas.openxmlformats.org/officeDocument/2006/relationships/hyperlink" Target="https://podminky.urs.cz/item/CS_URS_2024_01/962031133" TargetMode="External"/><Relationship Id="rId38" Type="http://schemas.openxmlformats.org/officeDocument/2006/relationships/hyperlink" Target="https://podminky.urs.cz/item/CS_URS_2024_01/974031664" TargetMode="External"/><Relationship Id="rId46" Type="http://schemas.openxmlformats.org/officeDocument/2006/relationships/hyperlink" Target="https://podminky.urs.cz/item/CS_URS_2024_01/711411001" TargetMode="External"/><Relationship Id="rId59" Type="http://schemas.openxmlformats.org/officeDocument/2006/relationships/hyperlink" Target="https://podminky.urs.cz/item/CS_URS_2024_01/771151021" TargetMode="External"/><Relationship Id="rId67" Type="http://schemas.openxmlformats.org/officeDocument/2006/relationships/hyperlink" Target="https://podminky.urs.cz/item/CS_URS_2024_01/771591112" TargetMode="External"/><Relationship Id="rId20" Type="http://schemas.openxmlformats.org/officeDocument/2006/relationships/hyperlink" Target="https://podminky.urs.cz/item/CS_URS_2024_01/619991001" TargetMode="External"/><Relationship Id="rId41" Type="http://schemas.openxmlformats.org/officeDocument/2006/relationships/hyperlink" Target="https://podminky.urs.cz/item/CS_URS_2024_01/997013211" TargetMode="External"/><Relationship Id="rId54" Type="http://schemas.openxmlformats.org/officeDocument/2006/relationships/hyperlink" Target="https://podminky.urs.cz/item/CS_URS_2024_01/998766311" TargetMode="External"/><Relationship Id="rId62" Type="http://schemas.openxmlformats.org/officeDocument/2006/relationships/hyperlink" Target="https://podminky.urs.cz/item/CS_URS_2024_01/771474113" TargetMode="External"/><Relationship Id="rId70" Type="http://schemas.openxmlformats.org/officeDocument/2006/relationships/hyperlink" Target="https://podminky.urs.cz/item/CS_URS_2024_01/771591184" TargetMode="External"/><Relationship Id="rId75" Type="http://schemas.openxmlformats.org/officeDocument/2006/relationships/hyperlink" Target="https://podminky.urs.cz/item/CS_URS_2024_01/776121112" TargetMode="External"/><Relationship Id="rId83" Type="http://schemas.openxmlformats.org/officeDocument/2006/relationships/hyperlink" Target="https://podminky.urs.cz/item/CS_URS_2024_01/776991121" TargetMode="External"/><Relationship Id="rId88" Type="http://schemas.openxmlformats.org/officeDocument/2006/relationships/hyperlink" Target="https://podminky.urs.cz/item/CS_URS_2024_01/783314201" TargetMode="External"/><Relationship Id="rId91" Type="http://schemas.openxmlformats.org/officeDocument/2006/relationships/hyperlink" Target="https://podminky.urs.cz/item/CS_URS_2024_01/784121003" TargetMode="External"/><Relationship Id="rId96" Type="http://schemas.openxmlformats.org/officeDocument/2006/relationships/hyperlink" Target="https://podminky.urs.cz/item/CS_URS_2024_01/784221103" TargetMode="External"/><Relationship Id="rId1" Type="http://schemas.openxmlformats.org/officeDocument/2006/relationships/hyperlink" Target="https://podminky.urs.cz/item/CS_URS_2024_01/317142430" TargetMode="External"/><Relationship Id="rId6" Type="http://schemas.openxmlformats.org/officeDocument/2006/relationships/hyperlink" Target="https://podminky.urs.cz/item/CS_URS_2024_01/342291112" TargetMode="External"/><Relationship Id="rId15" Type="http://schemas.openxmlformats.org/officeDocument/2006/relationships/hyperlink" Target="https://podminky.urs.cz/item/CS_URS_2024_01/612131121" TargetMode="External"/><Relationship Id="rId23" Type="http://schemas.openxmlformats.org/officeDocument/2006/relationships/hyperlink" Target="https://podminky.urs.cz/item/CS_URS_2024_01/619995001" TargetMode="External"/><Relationship Id="rId28" Type="http://schemas.openxmlformats.org/officeDocument/2006/relationships/hyperlink" Target="https://podminky.urs.cz/item/CS_URS_2024_01/949101111" TargetMode="External"/><Relationship Id="rId36" Type="http://schemas.openxmlformats.org/officeDocument/2006/relationships/hyperlink" Target="https://podminky.urs.cz/item/CS_URS_2024_01/968072455" TargetMode="External"/><Relationship Id="rId49" Type="http://schemas.openxmlformats.org/officeDocument/2006/relationships/hyperlink" Target="https://podminky.urs.cz/item/CS_URS_2024_01/725820803" TargetMode="External"/><Relationship Id="rId57" Type="http://schemas.openxmlformats.org/officeDocument/2006/relationships/hyperlink" Target="https://podminky.urs.cz/item/CS_URS_2024_01/771111011" TargetMode="External"/><Relationship Id="rId10" Type="http://schemas.openxmlformats.org/officeDocument/2006/relationships/hyperlink" Target="https://podminky.urs.cz/item/CS_URS_2024_01/346971122" TargetMode="External"/><Relationship Id="rId31" Type="http://schemas.openxmlformats.org/officeDocument/2006/relationships/hyperlink" Target="https://podminky.urs.cz/item/CS_URS_2024_01/953943212" TargetMode="External"/><Relationship Id="rId44" Type="http://schemas.openxmlformats.org/officeDocument/2006/relationships/hyperlink" Target="https://podminky.urs.cz/item/CS_URS_2024_01/997013871" TargetMode="External"/><Relationship Id="rId52" Type="http://schemas.openxmlformats.org/officeDocument/2006/relationships/hyperlink" Target="https://podminky.urs.cz/item/CS_URS_2024_01/998741121" TargetMode="External"/><Relationship Id="rId60" Type="http://schemas.openxmlformats.org/officeDocument/2006/relationships/hyperlink" Target="https://podminky.urs.cz/item/CS_URS_2024_01/771161011" TargetMode="External"/><Relationship Id="rId65" Type="http://schemas.openxmlformats.org/officeDocument/2006/relationships/hyperlink" Target="https://podminky.urs.cz/item/CS_URS_2024_01/771577211" TargetMode="External"/><Relationship Id="rId73" Type="http://schemas.openxmlformats.org/officeDocument/2006/relationships/hyperlink" Target="https://podminky.urs.cz/item/CS_URS_2024_01/776111111" TargetMode="External"/><Relationship Id="rId78" Type="http://schemas.openxmlformats.org/officeDocument/2006/relationships/hyperlink" Target="https://podminky.urs.cz/item/CS_URS_2024_01/776221111" TargetMode="External"/><Relationship Id="rId81" Type="http://schemas.openxmlformats.org/officeDocument/2006/relationships/hyperlink" Target="https://podminky.urs.cz/item/CS_URS_2024_01/776411111" TargetMode="External"/><Relationship Id="rId86" Type="http://schemas.openxmlformats.org/officeDocument/2006/relationships/hyperlink" Target="https://podminky.urs.cz/item/CS_URS_2024_01/783301313" TargetMode="External"/><Relationship Id="rId94" Type="http://schemas.openxmlformats.org/officeDocument/2006/relationships/hyperlink" Target="https://podminky.urs.cz/item/CS_URS_2024_01/784211103" TargetMode="External"/><Relationship Id="rId4" Type="http://schemas.openxmlformats.org/officeDocument/2006/relationships/hyperlink" Target="https://podminky.urs.cz/item/CS_URS_2024_01/342272235" TargetMode="External"/><Relationship Id="rId9" Type="http://schemas.openxmlformats.org/officeDocument/2006/relationships/hyperlink" Target="https://podminky.urs.cz/item/CS_URS_2024_01/346244381" TargetMode="External"/><Relationship Id="rId13" Type="http://schemas.openxmlformats.org/officeDocument/2006/relationships/hyperlink" Target="https://podminky.urs.cz/item/CS_URS_2024_01/611325421" TargetMode="External"/><Relationship Id="rId18" Type="http://schemas.openxmlformats.org/officeDocument/2006/relationships/hyperlink" Target="https://podminky.urs.cz/item/CS_URS_2024_01/612325225" TargetMode="External"/><Relationship Id="rId39" Type="http://schemas.openxmlformats.org/officeDocument/2006/relationships/hyperlink" Target="https://podminky.urs.cz/item/CS_URS_2024_01/974042554"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4_01/030001000" TargetMode="External"/><Relationship Id="rId2" Type="http://schemas.openxmlformats.org/officeDocument/2006/relationships/hyperlink" Target="https://podminky.urs.cz/item/CS_URS_2024_01/013254000" TargetMode="External"/><Relationship Id="rId1" Type="http://schemas.openxmlformats.org/officeDocument/2006/relationships/hyperlink" Target="https://podminky.urs.cz/item/CS_URS_2024_01/011503000" TargetMode="External"/><Relationship Id="rId6" Type="http://schemas.openxmlformats.org/officeDocument/2006/relationships/drawing" Target="../drawings/drawing7.xml"/><Relationship Id="rId5" Type="http://schemas.openxmlformats.org/officeDocument/2006/relationships/hyperlink" Target="https://podminky.urs.cz/item/CS_URS_2024_01/051002000" TargetMode="External"/><Relationship Id="rId4" Type="http://schemas.openxmlformats.org/officeDocument/2006/relationships/hyperlink" Target="https://podminky.urs.cz/item/CS_URS_2024_01/045002000"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65"/>
  <sheetViews>
    <sheetView showGridLines="0" tabSelected="1" workbookViewId="0">
      <selection activeCell="D63" sqref="D63:H63"/>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9" t="s">
        <v>0</v>
      </c>
      <c r="AZ1" s="19" t="s">
        <v>1</v>
      </c>
      <c r="BA1" s="19" t="s">
        <v>2</v>
      </c>
      <c r="BB1" s="19" t="s">
        <v>3</v>
      </c>
      <c r="BT1" s="19" t="s">
        <v>4</v>
      </c>
      <c r="BU1" s="19" t="s">
        <v>4</v>
      </c>
      <c r="BV1" s="19" t="s">
        <v>5</v>
      </c>
    </row>
    <row r="2" spans="1:74" s="1" customFormat="1" ht="36.950000000000003" customHeight="1">
      <c r="AR2" s="412"/>
      <c r="AS2" s="412"/>
      <c r="AT2" s="412"/>
      <c r="AU2" s="412"/>
      <c r="AV2" s="412"/>
      <c r="AW2" s="412"/>
      <c r="AX2" s="412"/>
      <c r="AY2" s="412"/>
      <c r="AZ2" s="412"/>
      <c r="BA2" s="412"/>
      <c r="BB2" s="412"/>
      <c r="BC2" s="412"/>
      <c r="BD2" s="412"/>
      <c r="BE2" s="412"/>
      <c r="BS2" s="20" t="s">
        <v>6</v>
      </c>
      <c r="BT2" s="20" t="s">
        <v>7</v>
      </c>
    </row>
    <row r="3" spans="1:74" s="1" customFormat="1"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pans="1:74" s="1" customFormat="1" ht="24.95"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pans="1:74" s="1" customFormat="1" ht="12" customHeight="1">
      <c r="B5" s="24"/>
      <c r="C5" s="25"/>
      <c r="D5" s="29" t="s">
        <v>13</v>
      </c>
      <c r="E5" s="25"/>
      <c r="F5" s="25"/>
      <c r="G5" s="25"/>
      <c r="H5" s="25"/>
      <c r="I5" s="25"/>
      <c r="J5" s="25"/>
      <c r="K5" s="396" t="s">
        <v>14</v>
      </c>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25"/>
      <c r="AQ5" s="25"/>
      <c r="AR5" s="23"/>
      <c r="BE5" s="393" t="s">
        <v>15</v>
      </c>
      <c r="BS5" s="20" t="s">
        <v>6</v>
      </c>
    </row>
    <row r="6" spans="1:74" s="1" customFormat="1" ht="36.950000000000003" customHeight="1">
      <c r="B6" s="24"/>
      <c r="C6" s="25"/>
      <c r="D6" s="31" t="s">
        <v>16</v>
      </c>
      <c r="E6" s="25"/>
      <c r="F6" s="25"/>
      <c r="G6" s="25"/>
      <c r="H6" s="25"/>
      <c r="I6" s="25"/>
      <c r="J6" s="25"/>
      <c r="K6" s="398" t="s">
        <v>17</v>
      </c>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25"/>
      <c r="AQ6" s="25"/>
      <c r="AR6" s="23"/>
      <c r="BE6" s="394"/>
      <c r="BS6" s="20" t="s">
        <v>6</v>
      </c>
    </row>
    <row r="7" spans="1:74" s="1" customFormat="1" ht="12" customHeight="1">
      <c r="B7" s="24"/>
      <c r="C7" s="25"/>
      <c r="D7" s="32"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2" t="s">
        <v>20</v>
      </c>
      <c r="AL7" s="25"/>
      <c r="AM7" s="25"/>
      <c r="AN7" s="30" t="s">
        <v>21</v>
      </c>
      <c r="AO7" s="25"/>
      <c r="AP7" s="25"/>
      <c r="AQ7" s="25"/>
      <c r="AR7" s="23"/>
      <c r="BE7" s="394"/>
      <c r="BS7" s="20" t="s">
        <v>6</v>
      </c>
    </row>
    <row r="8" spans="1:74" s="1" customFormat="1" ht="12" customHeight="1">
      <c r="B8" s="24"/>
      <c r="C8" s="25"/>
      <c r="D8" s="32"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2" t="s">
        <v>24</v>
      </c>
      <c r="AL8" s="25"/>
      <c r="AM8" s="25"/>
      <c r="AN8" s="33" t="s">
        <v>25</v>
      </c>
      <c r="AO8" s="25"/>
      <c r="AP8" s="25"/>
      <c r="AQ8" s="25"/>
      <c r="AR8" s="23"/>
      <c r="BE8" s="394"/>
      <c r="BS8" s="20" t="s">
        <v>6</v>
      </c>
    </row>
    <row r="9" spans="1:74" s="1" customFormat="1"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94"/>
      <c r="BS9" s="20" t="s">
        <v>6</v>
      </c>
    </row>
    <row r="10" spans="1:74" s="1" customFormat="1" ht="12" customHeight="1">
      <c r="B10" s="24"/>
      <c r="C10" s="25"/>
      <c r="D10" s="32" t="s">
        <v>26</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2" t="s">
        <v>27</v>
      </c>
      <c r="AL10" s="25"/>
      <c r="AM10" s="25"/>
      <c r="AN10" s="30" t="s">
        <v>21</v>
      </c>
      <c r="AO10" s="25"/>
      <c r="AP10" s="25"/>
      <c r="AQ10" s="25"/>
      <c r="AR10" s="23"/>
      <c r="BE10" s="394"/>
      <c r="BS10" s="20" t="s">
        <v>6</v>
      </c>
    </row>
    <row r="11" spans="1:74" s="1" customFormat="1" ht="18.399999999999999"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2" t="s">
        <v>29</v>
      </c>
      <c r="AL11" s="25"/>
      <c r="AM11" s="25"/>
      <c r="AN11" s="30" t="s">
        <v>21</v>
      </c>
      <c r="AO11" s="25"/>
      <c r="AP11" s="25"/>
      <c r="AQ11" s="25"/>
      <c r="AR11" s="23"/>
      <c r="BE11" s="394"/>
      <c r="BS11" s="20" t="s">
        <v>6</v>
      </c>
    </row>
    <row r="12" spans="1:74" s="1" customFormat="1"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94"/>
      <c r="BS12" s="20" t="s">
        <v>6</v>
      </c>
    </row>
    <row r="13" spans="1:74" s="1" customFormat="1" ht="12" customHeight="1">
      <c r="B13" s="24"/>
      <c r="C13" s="25"/>
      <c r="D13" s="32"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2" t="s">
        <v>27</v>
      </c>
      <c r="AL13" s="25"/>
      <c r="AM13" s="25"/>
      <c r="AN13" s="34" t="s">
        <v>31</v>
      </c>
      <c r="AO13" s="25"/>
      <c r="AP13" s="25"/>
      <c r="AQ13" s="25"/>
      <c r="AR13" s="23"/>
      <c r="BE13" s="394"/>
      <c r="BS13" s="20" t="s">
        <v>6</v>
      </c>
    </row>
    <row r="14" spans="1:74" ht="12.75">
      <c r="B14" s="24"/>
      <c r="C14" s="25"/>
      <c r="D14" s="25"/>
      <c r="E14" s="399" t="s">
        <v>31</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32" t="s">
        <v>29</v>
      </c>
      <c r="AL14" s="25"/>
      <c r="AM14" s="25"/>
      <c r="AN14" s="34" t="s">
        <v>31</v>
      </c>
      <c r="AO14" s="25"/>
      <c r="AP14" s="25"/>
      <c r="AQ14" s="25"/>
      <c r="AR14" s="23"/>
      <c r="BE14" s="394"/>
      <c r="BS14" s="20" t="s">
        <v>6</v>
      </c>
    </row>
    <row r="15" spans="1:74" s="1" customFormat="1"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94"/>
      <c r="BS15" s="20" t="s">
        <v>4</v>
      </c>
    </row>
    <row r="16" spans="1:74" s="1" customFormat="1" ht="12" customHeight="1">
      <c r="B16" s="24"/>
      <c r="C16" s="25"/>
      <c r="D16" s="32" t="s">
        <v>32</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2" t="s">
        <v>27</v>
      </c>
      <c r="AL16" s="25"/>
      <c r="AM16" s="25"/>
      <c r="AN16" s="30" t="s">
        <v>21</v>
      </c>
      <c r="AO16" s="25"/>
      <c r="AP16" s="25"/>
      <c r="AQ16" s="25"/>
      <c r="AR16" s="23"/>
      <c r="BE16" s="394"/>
      <c r="BS16" s="20" t="s">
        <v>4</v>
      </c>
    </row>
    <row r="17" spans="1:71" s="1" customFormat="1" ht="18.399999999999999" customHeight="1">
      <c r="B17" s="24"/>
      <c r="C17" s="25"/>
      <c r="D17" s="25"/>
      <c r="E17" s="30" t="s">
        <v>33</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2" t="s">
        <v>29</v>
      </c>
      <c r="AL17" s="25"/>
      <c r="AM17" s="25"/>
      <c r="AN17" s="30" t="s">
        <v>21</v>
      </c>
      <c r="AO17" s="25"/>
      <c r="AP17" s="25"/>
      <c r="AQ17" s="25"/>
      <c r="AR17" s="23"/>
      <c r="BE17" s="394"/>
      <c r="BS17" s="20" t="s">
        <v>34</v>
      </c>
    </row>
    <row r="18" spans="1:71" s="1" customFormat="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94"/>
      <c r="BS18" s="20" t="s">
        <v>6</v>
      </c>
    </row>
    <row r="19" spans="1:71" s="1" customFormat="1" ht="12" customHeight="1">
      <c r="B19" s="24"/>
      <c r="C19" s="25"/>
      <c r="D19" s="32" t="s">
        <v>35</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2" t="s">
        <v>27</v>
      </c>
      <c r="AL19" s="25"/>
      <c r="AM19" s="25"/>
      <c r="AN19" s="30" t="s">
        <v>21</v>
      </c>
      <c r="AO19" s="25"/>
      <c r="AP19" s="25"/>
      <c r="AQ19" s="25"/>
      <c r="AR19" s="23"/>
      <c r="BE19" s="394"/>
      <c r="BS19" s="20" t="s">
        <v>6</v>
      </c>
    </row>
    <row r="20" spans="1:71" s="1" customFormat="1" ht="18.399999999999999" customHeight="1">
      <c r="B20" s="24"/>
      <c r="C20" s="25"/>
      <c r="D20" s="25"/>
      <c r="E20" s="30" t="s">
        <v>36</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2" t="s">
        <v>29</v>
      </c>
      <c r="AL20" s="25"/>
      <c r="AM20" s="25"/>
      <c r="AN20" s="30" t="s">
        <v>21</v>
      </c>
      <c r="AO20" s="25"/>
      <c r="AP20" s="25"/>
      <c r="AQ20" s="25"/>
      <c r="AR20" s="23"/>
      <c r="BE20" s="394"/>
      <c r="BS20" s="20" t="s">
        <v>4</v>
      </c>
    </row>
    <row r="21" spans="1:71" s="1" customFormat="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94"/>
    </row>
    <row r="22" spans="1:71" s="1" customFormat="1" ht="12" customHeight="1">
      <c r="B22" s="24"/>
      <c r="C22" s="25"/>
      <c r="D22" s="32" t="s">
        <v>37</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94"/>
    </row>
    <row r="23" spans="1:71" s="1" customFormat="1" ht="86.25" customHeight="1">
      <c r="B23" s="24"/>
      <c r="C23" s="25"/>
      <c r="D23" s="25"/>
      <c r="E23" s="401" t="s">
        <v>38</v>
      </c>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25"/>
      <c r="AP23" s="25"/>
      <c r="AQ23" s="25"/>
      <c r="AR23" s="23"/>
      <c r="BE23" s="394"/>
    </row>
    <row r="24" spans="1:71" s="1" customFormat="1" ht="6.95"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94"/>
    </row>
    <row r="25" spans="1:71" s="1" customFormat="1" ht="6.95" customHeight="1">
      <c r="B25" s="24"/>
      <c r="C25" s="25"/>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5"/>
      <c r="AQ25" s="25"/>
      <c r="AR25" s="23"/>
      <c r="BE25" s="394"/>
    </row>
    <row r="26" spans="1:71" s="2" customFormat="1" ht="25.9" customHeight="1">
      <c r="A26" s="37"/>
      <c r="B26" s="38"/>
      <c r="C26" s="39"/>
      <c r="D26" s="40" t="s">
        <v>39</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02">
        <f>ROUND(AG54,2)</f>
        <v>0</v>
      </c>
      <c r="AL26" s="403"/>
      <c r="AM26" s="403"/>
      <c r="AN26" s="403"/>
      <c r="AO26" s="403"/>
      <c r="AP26" s="39"/>
      <c r="AQ26" s="39"/>
      <c r="AR26" s="42"/>
      <c r="BE26" s="394"/>
    </row>
    <row r="27" spans="1:71" s="2" customFormat="1" ht="6.95"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94"/>
    </row>
    <row r="28" spans="1:71" s="2" customFormat="1" ht="12.75">
      <c r="A28" s="37"/>
      <c r="B28" s="38"/>
      <c r="C28" s="39"/>
      <c r="D28" s="39"/>
      <c r="E28" s="39"/>
      <c r="F28" s="39"/>
      <c r="G28" s="39"/>
      <c r="H28" s="39"/>
      <c r="I28" s="39"/>
      <c r="J28" s="39"/>
      <c r="K28" s="39"/>
      <c r="L28" s="404" t="s">
        <v>40</v>
      </c>
      <c r="M28" s="404"/>
      <c r="N28" s="404"/>
      <c r="O28" s="404"/>
      <c r="P28" s="404"/>
      <c r="Q28" s="39"/>
      <c r="R28" s="39"/>
      <c r="S28" s="39"/>
      <c r="T28" s="39"/>
      <c r="U28" s="39"/>
      <c r="V28" s="39"/>
      <c r="W28" s="404" t="s">
        <v>41</v>
      </c>
      <c r="X28" s="404"/>
      <c r="Y28" s="404"/>
      <c r="Z28" s="404"/>
      <c r="AA28" s="404"/>
      <c r="AB28" s="404"/>
      <c r="AC28" s="404"/>
      <c r="AD28" s="404"/>
      <c r="AE28" s="404"/>
      <c r="AF28" s="39"/>
      <c r="AG28" s="39"/>
      <c r="AH28" s="39"/>
      <c r="AI28" s="39"/>
      <c r="AJ28" s="39"/>
      <c r="AK28" s="404" t="s">
        <v>42</v>
      </c>
      <c r="AL28" s="404"/>
      <c r="AM28" s="404"/>
      <c r="AN28" s="404"/>
      <c r="AO28" s="404"/>
      <c r="AP28" s="39"/>
      <c r="AQ28" s="39"/>
      <c r="AR28" s="42"/>
      <c r="BE28" s="394"/>
    </row>
    <row r="29" spans="1:71" s="3" customFormat="1" ht="14.45" customHeight="1">
      <c r="B29" s="43"/>
      <c r="C29" s="44"/>
      <c r="D29" s="32" t="s">
        <v>43</v>
      </c>
      <c r="E29" s="44"/>
      <c r="F29" s="32" t="s">
        <v>44</v>
      </c>
      <c r="G29" s="44"/>
      <c r="H29" s="44"/>
      <c r="I29" s="44"/>
      <c r="J29" s="44"/>
      <c r="K29" s="44"/>
      <c r="L29" s="407">
        <v>0.21</v>
      </c>
      <c r="M29" s="406"/>
      <c r="N29" s="406"/>
      <c r="O29" s="406"/>
      <c r="P29" s="406"/>
      <c r="Q29" s="44"/>
      <c r="R29" s="44"/>
      <c r="S29" s="44"/>
      <c r="T29" s="44"/>
      <c r="U29" s="44"/>
      <c r="V29" s="44"/>
      <c r="W29" s="405">
        <f>ROUND(AZ54, 2)</f>
        <v>0</v>
      </c>
      <c r="X29" s="406"/>
      <c r="Y29" s="406"/>
      <c r="Z29" s="406"/>
      <c r="AA29" s="406"/>
      <c r="AB29" s="406"/>
      <c r="AC29" s="406"/>
      <c r="AD29" s="406"/>
      <c r="AE29" s="406"/>
      <c r="AF29" s="44"/>
      <c r="AG29" s="44"/>
      <c r="AH29" s="44"/>
      <c r="AI29" s="44"/>
      <c r="AJ29" s="44"/>
      <c r="AK29" s="405">
        <f>ROUND(AV54, 2)</f>
        <v>0</v>
      </c>
      <c r="AL29" s="406"/>
      <c r="AM29" s="406"/>
      <c r="AN29" s="406"/>
      <c r="AO29" s="406"/>
      <c r="AP29" s="44"/>
      <c r="AQ29" s="44"/>
      <c r="AR29" s="45"/>
      <c r="BE29" s="395"/>
    </row>
    <row r="30" spans="1:71" s="3" customFormat="1" ht="14.45" customHeight="1">
      <c r="B30" s="43"/>
      <c r="C30" s="44"/>
      <c r="D30" s="44"/>
      <c r="E30" s="44"/>
      <c r="F30" s="32" t="s">
        <v>45</v>
      </c>
      <c r="G30" s="44"/>
      <c r="H30" s="44"/>
      <c r="I30" s="44"/>
      <c r="J30" s="44"/>
      <c r="K30" s="44"/>
      <c r="L30" s="407">
        <v>0.12</v>
      </c>
      <c r="M30" s="406"/>
      <c r="N30" s="406"/>
      <c r="O30" s="406"/>
      <c r="P30" s="406"/>
      <c r="Q30" s="44"/>
      <c r="R30" s="44"/>
      <c r="S30" s="44"/>
      <c r="T30" s="44"/>
      <c r="U30" s="44"/>
      <c r="V30" s="44"/>
      <c r="W30" s="405">
        <f>ROUND(BA54, 2)</f>
        <v>0</v>
      </c>
      <c r="X30" s="406"/>
      <c r="Y30" s="406"/>
      <c r="Z30" s="406"/>
      <c r="AA30" s="406"/>
      <c r="AB30" s="406"/>
      <c r="AC30" s="406"/>
      <c r="AD30" s="406"/>
      <c r="AE30" s="406"/>
      <c r="AF30" s="44"/>
      <c r="AG30" s="44"/>
      <c r="AH30" s="44"/>
      <c r="AI30" s="44"/>
      <c r="AJ30" s="44"/>
      <c r="AK30" s="405">
        <f>ROUND(AW54, 2)</f>
        <v>0</v>
      </c>
      <c r="AL30" s="406"/>
      <c r="AM30" s="406"/>
      <c r="AN30" s="406"/>
      <c r="AO30" s="406"/>
      <c r="AP30" s="44"/>
      <c r="AQ30" s="44"/>
      <c r="AR30" s="45"/>
      <c r="BE30" s="395"/>
    </row>
    <row r="31" spans="1:71" s="3" customFormat="1" ht="14.45" hidden="1" customHeight="1">
      <c r="B31" s="43"/>
      <c r="C31" s="44"/>
      <c r="D31" s="44"/>
      <c r="E31" s="44"/>
      <c r="F31" s="32" t="s">
        <v>46</v>
      </c>
      <c r="G31" s="44"/>
      <c r="H31" s="44"/>
      <c r="I31" s="44"/>
      <c r="J31" s="44"/>
      <c r="K31" s="44"/>
      <c r="L31" s="407">
        <v>0.21</v>
      </c>
      <c r="M31" s="406"/>
      <c r="N31" s="406"/>
      <c r="O31" s="406"/>
      <c r="P31" s="406"/>
      <c r="Q31" s="44"/>
      <c r="R31" s="44"/>
      <c r="S31" s="44"/>
      <c r="T31" s="44"/>
      <c r="U31" s="44"/>
      <c r="V31" s="44"/>
      <c r="W31" s="405">
        <f>ROUND(BB54, 2)</f>
        <v>0</v>
      </c>
      <c r="X31" s="406"/>
      <c r="Y31" s="406"/>
      <c r="Z31" s="406"/>
      <c r="AA31" s="406"/>
      <c r="AB31" s="406"/>
      <c r="AC31" s="406"/>
      <c r="AD31" s="406"/>
      <c r="AE31" s="406"/>
      <c r="AF31" s="44"/>
      <c r="AG31" s="44"/>
      <c r="AH31" s="44"/>
      <c r="AI31" s="44"/>
      <c r="AJ31" s="44"/>
      <c r="AK31" s="405">
        <v>0</v>
      </c>
      <c r="AL31" s="406"/>
      <c r="AM31" s="406"/>
      <c r="AN31" s="406"/>
      <c r="AO31" s="406"/>
      <c r="AP31" s="44"/>
      <c r="AQ31" s="44"/>
      <c r="AR31" s="45"/>
      <c r="BE31" s="395"/>
    </row>
    <row r="32" spans="1:71" s="3" customFormat="1" ht="14.45" hidden="1" customHeight="1">
      <c r="B32" s="43"/>
      <c r="C32" s="44"/>
      <c r="D32" s="44"/>
      <c r="E32" s="44"/>
      <c r="F32" s="32" t="s">
        <v>47</v>
      </c>
      <c r="G32" s="44"/>
      <c r="H32" s="44"/>
      <c r="I32" s="44"/>
      <c r="J32" s="44"/>
      <c r="K32" s="44"/>
      <c r="L32" s="407">
        <v>0.12</v>
      </c>
      <c r="M32" s="406"/>
      <c r="N32" s="406"/>
      <c r="O32" s="406"/>
      <c r="P32" s="406"/>
      <c r="Q32" s="44"/>
      <c r="R32" s="44"/>
      <c r="S32" s="44"/>
      <c r="T32" s="44"/>
      <c r="U32" s="44"/>
      <c r="V32" s="44"/>
      <c r="W32" s="405">
        <f>ROUND(BC54, 2)</f>
        <v>0</v>
      </c>
      <c r="X32" s="406"/>
      <c r="Y32" s="406"/>
      <c r="Z32" s="406"/>
      <c r="AA32" s="406"/>
      <c r="AB32" s="406"/>
      <c r="AC32" s="406"/>
      <c r="AD32" s="406"/>
      <c r="AE32" s="406"/>
      <c r="AF32" s="44"/>
      <c r="AG32" s="44"/>
      <c r="AH32" s="44"/>
      <c r="AI32" s="44"/>
      <c r="AJ32" s="44"/>
      <c r="AK32" s="405">
        <v>0</v>
      </c>
      <c r="AL32" s="406"/>
      <c r="AM32" s="406"/>
      <c r="AN32" s="406"/>
      <c r="AO32" s="406"/>
      <c r="AP32" s="44"/>
      <c r="AQ32" s="44"/>
      <c r="AR32" s="45"/>
      <c r="BE32" s="395"/>
    </row>
    <row r="33" spans="1:57" s="3" customFormat="1" ht="14.45" hidden="1" customHeight="1">
      <c r="B33" s="43"/>
      <c r="C33" s="44"/>
      <c r="D33" s="44"/>
      <c r="E33" s="44"/>
      <c r="F33" s="32" t="s">
        <v>48</v>
      </c>
      <c r="G33" s="44"/>
      <c r="H33" s="44"/>
      <c r="I33" s="44"/>
      <c r="J33" s="44"/>
      <c r="K33" s="44"/>
      <c r="L33" s="407">
        <v>0</v>
      </c>
      <c r="M33" s="406"/>
      <c r="N33" s="406"/>
      <c r="O33" s="406"/>
      <c r="P33" s="406"/>
      <c r="Q33" s="44"/>
      <c r="R33" s="44"/>
      <c r="S33" s="44"/>
      <c r="T33" s="44"/>
      <c r="U33" s="44"/>
      <c r="V33" s="44"/>
      <c r="W33" s="405">
        <f>ROUND(BD54, 2)</f>
        <v>0</v>
      </c>
      <c r="X33" s="406"/>
      <c r="Y33" s="406"/>
      <c r="Z33" s="406"/>
      <c r="AA33" s="406"/>
      <c r="AB33" s="406"/>
      <c r="AC33" s="406"/>
      <c r="AD33" s="406"/>
      <c r="AE33" s="406"/>
      <c r="AF33" s="44"/>
      <c r="AG33" s="44"/>
      <c r="AH33" s="44"/>
      <c r="AI33" s="44"/>
      <c r="AJ33" s="44"/>
      <c r="AK33" s="405">
        <v>0</v>
      </c>
      <c r="AL33" s="406"/>
      <c r="AM33" s="406"/>
      <c r="AN33" s="406"/>
      <c r="AO33" s="406"/>
      <c r="AP33" s="44"/>
      <c r="AQ33" s="44"/>
      <c r="AR33" s="45"/>
    </row>
    <row r="34" spans="1:57" s="2" customFormat="1" ht="6.95"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 customHeight="1">
      <c r="A35" s="37"/>
      <c r="B35" s="38"/>
      <c r="C35" s="46"/>
      <c r="D35" s="47" t="s">
        <v>49</v>
      </c>
      <c r="E35" s="48"/>
      <c r="F35" s="48"/>
      <c r="G35" s="48"/>
      <c r="H35" s="48"/>
      <c r="I35" s="48"/>
      <c r="J35" s="48"/>
      <c r="K35" s="48"/>
      <c r="L35" s="48"/>
      <c r="M35" s="48"/>
      <c r="N35" s="48"/>
      <c r="O35" s="48"/>
      <c r="P35" s="48"/>
      <c r="Q35" s="48"/>
      <c r="R35" s="48"/>
      <c r="S35" s="48"/>
      <c r="T35" s="49" t="s">
        <v>50</v>
      </c>
      <c r="U35" s="48"/>
      <c r="V35" s="48"/>
      <c r="W35" s="48"/>
      <c r="X35" s="411" t="s">
        <v>51</v>
      </c>
      <c r="Y35" s="409"/>
      <c r="Z35" s="409"/>
      <c r="AA35" s="409"/>
      <c r="AB35" s="409"/>
      <c r="AC35" s="48"/>
      <c r="AD35" s="48"/>
      <c r="AE35" s="48"/>
      <c r="AF35" s="48"/>
      <c r="AG35" s="48"/>
      <c r="AH35" s="48"/>
      <c r="AI35" s="48"/>
      <c r="AJ35" s="48"/>
      <c r="AK35" s="408">
        <f>SUM(AK26:AK33)</f>
        <v>0</v>
      </c>
      <c r="AL35" s="409"/>
      <c r="AM35" s="409"/>
      <c r="AN35" s="409"/>
      <c r="AO35" s="410"/>
      <c r="AP35" s="46"/>
      <c r="AQ35" s="46"/>
      <c r="AR35" s="42"/>
      <c r="BE35" s="37"/>
    </row>
    <row r="36" spans="1:57" s="2" customFormat="1" ht="6.95"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5"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5"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5" customHeight="1">
      <c r="A42" s="37"/>
      <c r="B42" s="38"/>
      <c r="C42" s="26" t="s">
        <v>52</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5"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2" t="s">
        <v>13</v>
      </c>
      <c r="D44" s="55"/>
      <c r="E44" s="55"/>
      <c r="F44" s="55"/>
      <c r="G44" s="55"/>
      <c r="H44" s="55"/>
      <c r="I44" s="55"/>
      <c r="J44" s="55"/>
      <c r="K44" s="55"/>
      <c r="L44" s="55" t="str">
        <f>K5</f>
        <v>2024/OST/02</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50000000000003" customHeight="1">
      <c r="B45" s="57"/>
      <c r="C45" s="58" t="s">
        <v>16</v>
      </c>
      <c r="D45" s="59"/>
      <c r="E45" s="59"/>
      <c r="F45" s="59"/>
      <c r="G45" s="59"/>
      <c r="H45" s="59"/>
      <c r="I45" s="59"/>
      <c r="J45" s="59"/>
      <c r="K45" s="59"/>
      <c r="L45" s="368" t="str">
        <f>K6</f>
        <v>Gymnázium a jazyková škola Zlín-rekonstrukce šatny</v>
      </c>
      <c r="M45" s="369"/>
      <c r="N45" s="369"/>
      <c r="O45" s="369"/>
      <c r="P45" s="369"/>
      <c r="Q45" s="369"/>
      <c r="R45" s="369"/>
      <c r="S45" s="369"/>
      <c r="T45" s="369"/>
      <c r="U45" s="369"/>
      <c r="V45" s="369"/>
      <c r="W45" s="369"/>
      <c r="X45" s="369"/>
      <c r="Y45" s="369"/>
      <c r="Z45" s="369"/>
      <c r="AA45" s="369"/>
      <c r="AB45" s="369"/>
      <c r="AC45" s="369"/>
      <c r="AD45" s="369"/>
      <c r="AE45" s="369"/>
      <c r="AF45" s="369"/>
      <c r="AG45" s="369"/>
      <c r="AH45" s="369"/>
      <c r="AI45" s="369"/>
      <c r="AJ45" s="369"/>
      <c r="AK45" s="369"/>
      <c r="AL45" s="369"/>
      <c r="AM45" s="369"/>
      <c r="AN45" s="369"/>
      <c r="AO45" s="369"/>
      <c r="AP45" s="59"/>
      <c r="AQ45" s="59"/>
      <c r="AR45" s="60"/>
    </row>
    <row r="46" spans="1:57" s="2" customFormat="1" ht="6.95"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2" t="s">
        <v>22</v>
      </c>
      <c r="D47" s="39"/>
      <c r="E47" s="39"/>
      <c r="F47" s="39"/>
      <c r="G47" s="39"/>
      <c r="H47" s="39"/>
      <c r="I47" s="39"/>
      <c r="J47" s="39"/>
      <c r="K47" s="39"/>
      <c r="L47" s="61"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24</v>
      </c>
      <c r="AJ47" s="39"/>
      <c r="AK47" s="39"/>
      <c r="AL47" s="39"/>
      <c r="AM47" s="370" t="str">
        <f>IF(AN8= "","",AN8)</f>
        <v>7. 2. 2024</v>
      </c>
      <c r="AN47" s="370"/>
      <c r="AO47" s="39"/>
      <c r="AP47" s="39"/>
      <c r="AQ47" s="39"/>
      <c r="AR47" s="42"/>
      <c r="BE47" s="37"/>
    </row>
    <row r="48" spans="1:57" s="2" customFormat="1" ht="6.95"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2" customHeight="1">
      <c r="A49" s="37"/>
      <c r="B49" s="38"/>
      <c r="C49" s="32" t="s">
        <v>26</v>
      </c>
      <c r="D49" s="39"/>
      <c r="E49" s="39"/>
      <c r="F49" s="39"/>
      <c r="G49" s="39"/>
      <c r="H49" s="39"/>
      <c r="I49" s="39"/>
      <c r="J49" s="39"/>
      <c r="K49" s="39"/>
      <c r="L49" s="55" t="str">
        <f>IF(E11= "","",E11)</f>
        <v>Gymnáziu a jazyková škola Zlín</v>
      </c>
      <c r="M49" s="39"/>
      <c r="N49" s="39"/>
      <c r="O49" s="39"/>
      <c r="P49" s="39"/>
      <c r="Q49" s="39"/>
      <c r="R49" s="39"/>
      <c r="S49" s="39"/>
      <c r="T49" s="39"/>
      <c r="U49" s="39"/>
      <c r="V49" s="39"/>
      <c r="W49" s="39"/>
      <c r="X49" s="39"/>
      <c r="Y49" s="39"/>
      <c r="Z49" s="39"/>
      <c r="AA49" s="39"/>
      <c r="AB49" s="39"/>
      <c r="AC49" s="39"/>
      <c r="AD49" s="39"/>
      <c r="AE49" s="39"/>
      <c r="AF49" s="39"/>
      <c r="AG49" s="39"/>
      <c r="AH49" s="39"/>
      <c r="AI49" s="32" t="s">
        <v>32</v>
      </c>
      <c r="AJ49" s="39"/>
      <c r="AK49" s="39"/>
      <c r="AL49" s="39"/>
      <c r="AM49" s="371" t="str">
        <f>IF(E17="","",E17)</f>
        <v>PROST 2000 Zlín</v>
      </c>
      <c r="AN49" s="372"/>
      <c r="AO49" s="372"/>
      <c r="AP49" s="372"/>
      <c r="AQ49" s="39"/>
      <c r="AR49" s="42"/>
      <c r="AS49" s="373" t="s">
        <v>53</v>
      </c>
      <c r="AT49" s="374"/>
      <c r="AU49" s="63"/>
      <c r="AV49" s="63"/>
      <c r="AW49" s="63"/>
      <c r="AX49" s="63"/>
      <c r="AY49" s="63"/>
      <c r="AZ49" s="63"/>
      <c r="BA49" s="63"/>
      <c r="BB49" s="63"/>
      <c r="BC49" s="63"/>
      <c r="BD49" s="64"/>
      <c r="BE49" s="37"/>
    </row>
    <row r="50" spans="1:91" s="2" customFormat="1" ht="15.2" customHeight="1">
      <c r="A50" s="37"/>
      <c r="B50" s="38"/>
      <c r="C50" s="32" t="s">
        <v>30</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35</v>
      </c>
      <c r="AJ50" s="39"/>
      <c r="AK50" s="39"/>
      <c r="AL50" s="39"/>
      <c r="AM50" s="371" t="str">
        <f>IF(E20="","",E20)</f>
        <v>Ing.A.Hejmalová</v>
      </c>
      <c r="AN50" s="372"/>
      <c r="AO50" s="372"/>
      <c r="AP50" s="372"/>
      <c r="AQ50" s="39"/>
      <c r="AR50" s="42"/>
      <c r="AS50" s="375"/>
      <c r="AT50" s="376"/>
      <c r="AU50" s="65"/>
      <c r="AV50" s="65"/>
      <c r="AW50" s="65"/>
      <c r="AX50" s="65"/>
      <c r="AY50" s="65"/>
      <c r="AZ50" s="65"/>
      <c r="BA50" s="65"/>
      <c r="BB50" s="65"/>
      <c r="BC50" s="65"/>
      <c r="BD50" s="66"/>
      <c r="BE50" s="37"/>
    </row>
    <row r="51" spans="1:91" s="2" customFormat="1" ht="10.9"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77"/>
      <c r="AT51" s="378"/>
      <c r="AU51" s="67"/>
      <c r="AV51" s="67"/>
      <c r="AW51" s="67"/>
      <c r="AX51" s="67"/>
      <c r="AY51" s="67"/>
      <c r="AZ51" s="67"/>
      <c r="BA51" s="67"/>
      <c r="BB51" s="67"/>
      <c r="BC51" s="67"/>
      <c r="BD51" s="68"/>
      <c r="BE51" s="37"/>
    </row>
    <row r="52" spans="1:91" s="2" customFormat="1" ht="29.25" customHeight="1">
      <c r="A52" s="37"/>
      <c r="B52" s="38"/>
      <c r="C52" s="379" t="s">
        <v>54</v>
      </c>
      <c r="D52" s="380"/>
      <c r="E52" s="380"/>
      <c r="F52" s="380"/>
      <c r="G52" s="380"/>
      <c r="H52" s="69"/>
      <c r="I52" s="382" t="s">
        <v>55</v>
      </c>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1" t="s">
        <v>56</v>
      </c>
      <c r="AH52" s="380"/>
      <c r="AI52" s="380"/>
      <c r="AJ52" s="380"/>
      <c r="AK52" s="380"/>
      <c r="AL52" s="380"/>
      <c r="AM52" s="380"/>
      <c r="AN52" s="382" t="s">
        <v>57</v>
      </c>
      <c r="AO52" s="380"/>
      <c r="AP52" s="380"/>
      <c r="AQ52" s="70" t="s">
        <v>58</v>
      </c>
      <c r="AR52" s="42"/>
      <c r="AS52" s="71" t="s">
        <v>59</v>
      </c>
      <c r="AT52" s="72" t="s">
        <v>60</v>
      </c>
      <c r="AU52" s="72" t="s">
        <v>61</v>
      </c>
      <c r="AV52" s="72" t="s">
        <v>62</v>
      </c>
      <c r="AW52" s="72" t="s">
        <v>63</v>
      </c>
      <c r="AX52" s="72" t="s">
        <v>64</v>
      </c>
      <c r="AY52" s="72" t="s">
        <v>65</v>
      </c>
      <c r="AZ52" s="72" t="s">
        <v>66</v>
      </c>
      <c r="BA52" s="72" t="s">
        <v>67</v>
      </c>
      <c r="BB52" s="72" t="s">
        <v>68</v>
      </c>
      <c r="BC52" s="72" t="s">
        <v>69</v>
      </c>
      <c r="BD52" s="73" t="s">
        <v>70</v>
      </c>
      <c r="BE52" s="37"/>
    </row>
    <row r="53" spans="1:91" s="2" customFormat="1" ht="10.9"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50000000000003" customHeight="1">
      <c r="B54" s="77"/>
      <c r="C54" s="78" t="s">
        <v>71</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1">
        <f>ROUND(AG55+AG56+AG63,2)</f>
        <v>0</v>
      </c>
      <c r="AH54" s="391"/>
      <c r="AI54" s="391"/>
      <c r="AJ54" s="391"/>
      <c r="AK54" s="391"/>
      <c r="AL54" s="391"/>
      <c r="AM54" s="391"/>
      <c r="AN54" s="392">
        <f t="shared" ref="AN54:AN63" si="0">SUM(AG54,AT54)</f>
        <v>0</v>
      </c>
      <c r="AO54" s="392"/>
      <c r="AP54" s="392"/>
      <c r="AQ54" s="81" t="s">
        <v>21</v>
      </c>
      <c r="AR54" s="82"/>
      <c r="AS54" s="83">
        <f>ROUND(AS55+AS56+AS63,2)</f>
        <v>0</v>
      </c>
      <c r="AT54" s="84">
        <f t="shared" ref="AT54:AT63" si="1">ROUND(SUM(AV54:AW54),2)</f>
        <v>0</v>
      </c>
      <c r="AU54" s="85">
        <f>ROUND(AU55+AU56+AU63,5)</f>
        <v>0</v>
      </c>
      <c r="AV54" s="84">
        <f>ROUND(AZ54*L29,2)</f>
        <v>0</v>
      </c>
      <c r="AW54" s="84">
        <f>ROUND(BA54*L30,2)</f>
        <v>0</v>
      </c>
      <c r="AX54" s="84">
        <f>ROUND(BB54*L29,2)</f>
        <v>0</v>
      </c>
      <c r="AY54" s="84">
        <f>ROUND(BC54*L30,2)</f>
        <v>0</v>
      </c>
      <c r="AZ54" s="84">
        <f>ROUND(AZ55+AZ56+AZ63,2)</f>
        <v>0</v>
      </c>
      <c r="BA54" s="84">
        <f>ROUND(BA55+BA56+BA63,2)</f>
        <v>0</v>
      </c>
      <c r="BB54" s="84">
        <f>ROUND(BB55+BB56+BB63,2)</f>
        <v>0</v>
      </c>
      <c r="BC54" s="84">
        <f>ROUND(BC55+BC56+BC63,2)</f>
        <v>0</v>
      </c>
      <c r="BD54" s="86">
        <f>ROUND(BD55+BD56+BD63,2)</f>
        <v>0</v>
      </c>
      <c r="BS54" s="87" t="s">
        <v>72</v>
      </c>
      <c r="BT54" s="87" t="s">
        <v>73</v>
      </c>
      <c r="BU54" s="88" t="s">
        <v>74</v>
      </c>
      <c r="BV54" s="87" t="s">
        <v>75</v>
      </c>
      <c r="BW54" s="87" t="s">
        <v>5</v>
      </c>
      <c r="BX54" s="87" t="s">
        <v>76</v>
      </c>
      <c r="CL54" s="87" t="s">
        <v>19</v>
      </c>
    </row>
    <row r="55" spans="1:91" s="7" customFormat="1" ht="36.75" customHeight="1">
      <c r="A55" s="89" t="s">
        <v>77</v>
      </c>
      <c r="B55" s="90"/>
      <c r="C55" s="91"/>
      <c r="D55" s="385" t="s">
        <v>78</v>
      </c>
      <c r="E55" s="385"/>
      <c r="F55" s="385"/>
      <c r="G55" s="385"/>
      <c r="H55" s="385"/>
      <c r="I55" s="92"/>
      <c r="J55" s="385" t="s">
        <v>79</v>
      </c>
      <c r="K55" s="385"/>
      <c r="L55" s="385"/>
      <c r="M55" s="385"/>
      <c r="N55" s="385"/>
      <c r="O55" s="385"/>
      <c r="P55" s="385"/>
      <c r="Q55" s="385"/>
      <c r="R55" s="385"/>
      <c r="S55" s="385"/>
      <c r="T55" s="385"/>
      <c r="U55" s="385"/>
      <c r="V55" s="385"/>
      <c r="W55" s="385"/>
      <c r="X55" s="385"/>
      <c r="Y55" s="385"/>
      <c r="Z55" s="385"/>
      <c r="AA55" s="385"/>
      <c r="AB55" s="385"/>
      <c r="AC55" s="385"/>
      <c r="AD55" s="385"/>
      <c r="AE55" s="385"/>
      <c r="AF55" s="385"/>
      <c r="AG55" s="383">
        <f>'2024-OST-02-11 - D.1.1-Ar...'!J30</f>
        <v>0</v>
      </c>
      <c r="AH55" s="384"/>
      <c r="AI55" s="384"/>
      <c r="AJ55" s="384"/>
      <c r="AK55" s="384"/>
      <c r="AL55" s="384"/>
      <c r="AM55" s="384"/>
      <c r="AN55" s="383">
        <f t="shared" si="0"/>
        <v>0</v>
      </c>
      <c r="AO55" s="384"/>
      <c r="AP55" s="384"/>
      <c r="AQ55" s="93" t="s">
        <v>80</v>
      </c>
      <c r="AR55" s="94"/>
      <c r="AS55" s="95">
        <v>0</v>
      </c>
      <c r="AT55" s="96">
        <f t="shared" si="1"/>
        <v>0</v>
      </c>
      <c r="AU55" s="97">
        <f>'2024-OST-02-11 - D.1.1-Ar...'!P96</f>
        <v>0</v>
      </c>
      <c r="AV55" s="96">
        <f>'2024-OST-02-11 - D.1.1-Ar...'!J33</f>
        <v>0</v>
      </c>
      <c r="AW55" s="96">
        <f>'2024-OST-02-11 - D.1.1-Ar...'!J34</f>
        <v>0</v>
      </c>
      <c r="AX55" s="96">
        <f>'2024-OST-02-11 - D.1.1-Ar...'!J35</f>
        <v>0</v>
      </c>
      <c r="AY55" s="96">
        <f>'2024-OST-02-11 - D.1.1-Ar...'!J36</f>
        <v>0</v>
      </c>
      <c r="AZ55" s="96">
        <f>'2024-OST-02-11 - D.1.1-Ar...'!F33</f>
        <v>0</v>
      </c>
      <c r="BA55" s="96">
        <f>'2024-OST-02-11 - D.1.1-Ar...'!F34</f>
        <v>0</v>
      </c>
      <c r="BB55" s="96">
        <f>'2024-OST-02-11 - D.1.1-Ar...'!F35</f>
        <v>0</v>
      </c>
      <c r="BC55" s="96">
        <f>'2024-OST-02-11 - D.1.1-Ar...'!F36</f>
        <v>0</v>
      </c>
      <c r="BD55" s="98">
        <f>'2024-OST-02-11 - D.1.1-Ar...'!F37</f>
        <v>0</v>
      </c>
      <c r="BT55" s="99" t="s">
        <v>81</v>
      </c>
      <c r="BV55" s="99" t="s">
        <v>75</v>
      </c>
      <c r="BW55" s="99" t="s">
        <v>82</v>
      </c>
      <c r="BX55" s="99" t="s">
        <v>5</v>
      </c>
      <c r="CL55" s="99" t="s">
        <v>19</v>
      </c>
      <c r="CM55" s="99" t="s">
        <v>83</v>
      </c>
    </row>
    <row r="56" spans="1:91" s="7" customFormat="1" ht="43.5" customHeight="1">
      <c r="B56" s="90"/>
      <c r="C56" s="91"/>
      <c r="D56" s="385" t="s">
        <v>84</v>
      </c>
      <c r="E56" s="385"/>
      <c r="F56" s="385"/>
      <c r="G56" s="385"/>
      <c r="H56" s="385"/>
      <c r="I56" s="92"/>
      <c r="J56" s="385" t="s">
        <v>85</v>
      </c>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6">
        <f>ROUND(AG57+AG60,2)</f>
        <v>0</v>
      </c>
      <c r="AH56" s="384"/>
      <c r="AI56" s="384"/>
      <c r="AJ56" s="384"/>
      <c r="AK56" s="384"/>
      <c r="AL56" s="384"/>
      <c r="AM56" s="384"/>
      <c r="AN56" s="383">
        <f t="shared" si="0"/>
        <v>0</v>
      </c>
      <c r="AO56" s="384"/>
      <c r="AP56" s="384"/>
      <c r="AQ56" s="93" t="s">
        <v>80</v>
      </c>
      <c r="AR56" s="94"/>
      <c r="AS56" s="95">
        <f>ROUND(AS57+AS60,2)</f>
        <v>0</v>
      </c>
      <c r="AT56" s="96">
        <f t="shared" si="1"/>
        <v>0</v>
      </c>
      <c r="AU56" s="97">
        <f>ROUND(AU57+AU60,5)</f>
        <v>0</v>
      </c>
      <c r="AV56" s="96">
        <f>ROUND(AZ56*L29,2)</f>
        <v>0</v>
      </c>
      <c r="AW56" s="96">
        <f>ROUND(BA56*L30,2)</f>
        <v>0</v>
      </c>
      <c r="AX56" s="96">
        <f>ROUND(BB56*L29,2)</f>
        <v>0</v>
      </c>
      <c r="AY56" s="96">
        <f>ROUND(BC56*L30,2)</f>
        <v>0</v>
      </c>
      <c r="AZ56" s="96">
        <f>ROUND(AZ57+AZ60,2)</f>
        <v>0</v>
      </c>
      <c r="BA56" s="96">
        <f>ROUND(BA57+BA60,2)</f>
        <v>0</v>
      </c>
      <c r="BB56" s="96">
        <f>ROUND(BB57+BB60,2)</f>
        <v>0</v>
      </c>
      <c r="BC56" s="96">
        <f>ROUND(BC57+BC60,2)</f>
        <v>0</v>
      </c>
      <c r="BD56" s="98">
        <f>ROUND(BD57+BD60,2)</f>
        <v>0</v>
      </c>
      <c r="BS56" s="99" t="s">
        <v>72</v>
      </c>
      <c r="BT56" s="99" t="s">
        <v>81</v>
      </c>
      <c r="BU56" s="99" t="s">
        <v>74</v>
      </c>
      <c r="BV56" s="99" t="s">
        <v>75</v>
      </c>
      <c r="BW56" s="99" t="s">
        <v>86</v>
      </c>
      <c r="BX56" s="99" t="s">
        <v>5</v>
      </c>
      <c r="CL56" s="99" t="s">
        <v>19</v>
      </c>
      <c r="CM56" s="99" t="s">
        <v>83</v>
      </c>
    </row>
    <row r="57" spans="1:91" s="4" customFormat="1" ht="42" customHeight="1">
      <c r="B57" s="54"/>
      <c r="C57" s="100"/>
      <c r="D57" s="100"/>
      <c r="E57" s="387" t="s">
        <v>87</v>
      </c>
      <c r="F57" s="387"/>
      <c r="G57" s="387"/>
      <c r="H57" s="387"/>
      <c r="I57" s="387"/>
      <c r="J57" s="100"/>
      <c r="K57" s="387" t="s">
        <v>88</v>
      </c>
      <c r="L57" s="387"/>
      <c r="M57" s="387"/>
      <c r="N57" s="387"/>
      <c r="O57" s="387"/>
      <c r="P57" s="387"/>
      <c r="Q57" s="387"/>
      <c r="R57" s="387"/>
      <c r="S57" s="387"/>
      <c r="T57" s="387"/>
      <c r="U57" s="387"/>
      <c r="V57" s="387"/>
      <c r="W57" s="387"/>
      <c r="X57" s="387"/>
      <c r="Y57" s="387"/>
      <c r="Z57" s="387"/>
      <c r="AA57" s="387"/>
      <c r="AB57" s="387"/>
      <c r="AC57" s="387"/>
      <c r="AD57" s="387"/>
      <c r="AE57" s="387"/>
      <c r="AF57" s="387"/>
      <c r="AG57" s="390">
        <f>ROUND(SUM(AG58:AG59),2)</f>
        <v>0</v>
      </c>
      <c r="AH57" s="389"/>
      <c r="AI57" s="389"/>
      <c r="AJ57" s="389"/>
      <c r="AK57" s="389"/>
      <c r="AL57" s="389"/>
      <c r="AM57" s="389"/>
      <c r="AN57" s="388">
        <f t="shared" si="0"/>
        <v>0</v>
      </c>
      <c r="AO57" s="389"/>
      <c r="AP57" s="389"/>
      <c r="AQ57" s="101" t="s">
        <v>89</v>
      </c>
      <c r="AR57" s="56"/>
      <c r="AS57" s="102">
        <f>ROUND(SUM(AS58:AS59),2)</f>
        <v>0</v>
      </c>
      <c r="AT57" s="103">
        <f t="shared" si="1"/>
        <v>0</v>
      </c>
      <c r="AU57" s="104">
        <f>ROUND(SUM(AU58:AU59),5)</f>
        <v>0</v>
      </c>
      <c r="AV57" s="103">
        <f>ROUND(AZ57*L29,2)</f>
        <v>0</v>
      </c>
      <c r="AW57" s="103">
        <f>ROUND(BA57*L30,2)</f>
        <v>0</v>
      </c>
      <c r="AX57" s="103">
        <f>ROUND(BB57*L29,2)</f>
        <v>0</v>
      </c>
      <c r="AY57" s="103">
        <f>ROUND(BC57*L30,2)</f>
        <v>0</v>
      </c>
      <c r="AZ57" s="103">
        <f>ROUND(SUM(AZ58:AZ59),2)</f>
        <v>0</v>
      </c>
      <c r="BA57" s="103">
        <f>ROUND(SUM(BA58:BA59),2)</f>
        <v>0</v>
      </c>
      <c r="BB57" s="103">
        <f>ROUND(SUM(BB58:BB59),2)</f>
        <v>0</v>
      </c>
      <c r="BC57" s="103">
        <f>ROUND(SUM(BC58:BC59),2)</f>
        <v>0</v>
      </c>
      <c r="BD57" s="105">
        <f>ROUND(SUM(BD58:BD59),2)</f>
        <v>0</v>
      </c>
      <c r="BS57" s="106" t="s">
        <v>72</v>
      </c>
      <c r="BT57" s="106" t="s">
        <v>83</v>
      </c>
      <c r="BU57" s="106" t="s">
        <v>74</v>
      </c>
      <c r="BV57" s="106" t="s">
        <v>75</v>
      </c>
      <c r="BW57" s="106" t="s">
        <v>90</v>
      </c>
      <c r="BX57" s="106" t="s">
        <v>86</v>
      </c>
      <c r="CL57" s="106" t="s">
        <v>19</v>
      </c>
    </row>
    <row r="58" spans="1:91" s="4" customFormat="1" ht="35.25" customHeight="1">
      <c r="A58" s="89" t="s">
        <v>77</v>
      </c>
      <c r="B58" s="54"/>
      <c r="C58" s="100"/>
      <c r="D58" s="100"/>
      <c r="E58" s="100"/>
      <c r="F58" s="387" t="s">
        <v>91</v>
      </c>
      <c r="G58" s="387"/>
      <c r="H58" s="387"/>
      <c r="I58" s="387"/>
      <c r="J58" s="387"/>
      <c r="K58" s="100"/>
      <c r="L58" s="387" t="s">
        <v>92</v>
      </c>
      <c r="M58" s="387"/>
      <c r="N58" s="387"/>
      <c r="O58" s="387"/>
      <c r="P58" s="387"/>
      <c r="Q58" s="387"/>
      <c r="R58" s="387"/>
      <c r="S58" s="387"/>
      <c r="T58" s="387"/>
      <c r="U58" s="387"/>
      <c r="V58" s="387"/>
      <c r="W58" s="387"/>
      <c r="X58" s="387"/>
      <c r="Y58" s="387"/>
      <c r="Z58" s="387"/>
      <c r="AA58" s="387"/>
      <c r="AB58" s="387"/>
      <c r="AC58" s="387"/>
      <c r="AD58" s="387"/>
      <c r="AE58" s="387"/>
      <c r="AF58" s="387"/>
      <c r="AG58" s="388">
        <f>'2024-OST-02-14-4-1 - D.1....'!J34</f>
        <v>0</v>
      </c>
      <c r="AH58" s="389"/>
      <c r="AI58" s="389"/>
      <c r="AJ58" s="389"/>
      <c r="AK58" s="389"/>
      <c r="AL58" s="389"/>
      <c r="AM58" s="389"/>
      <c r="AN58" s="388">
        <f t="shared" si="0"/>
        <v>0</v>
      </c>
      <c r="AO58" s="389"/>
      <c r="AP58" s="389"/>
      <c r="AQ58" s="101" t="s">
        <v>89</v>
      </c>
      <c r="AR58" s="56"/>
      <c r="AS58" s="102">
        <v>0</v>
      </c>
      <c r="AT58" s="103">
        <f t="shared" si="1"/>
        <v>0</v>
      </c>
      <c r="AU58" s="104">
        <f>'2024-OST-02-14-4-1 - D.1....'!P101</f>
        <v>0</v>
      </c>
      <c r="AV58" s="103">
        <f>'2024-OST-02-14-4-1 - D.1....'!J37</f>
        <v>0</v>
      </c>
      <c r="AW58" s="103">
        <f>'2024-OST-02-14-4-1 - D.1....'!J38</f>
        <v>0</v>
      </c>
      <c r="AX58" s="103">
        <f>'2024-OST-02-14-4-1 - D.1....'!J39</f>
        <v>0</v>
      </c>
      <c r="AY58" s="103">
        <f>'2024-OST-02-14-4-1 - D.1....'!J40</f>
        <v>0</v>
      </c>
      <c r="AZ58" s="103">
        <f>'2024-OST-02-14-4-1 - D.1....'!F37</f>
        <v>0</v>
      </c>
      <c r="BA58" s="103">
        <f>'2024-OST-02-14-4-1 - D.1....'!F38</f>
        <v>0</v>
      </c>
      <c r="BB58" s="103">
        <f>'2024-OST-02-14-4-1 - D.1....'!F39</f>
        <v>0</v>
      </c>
      <c r="BC58" s="103">
        <f>'2024-OST-02-14-4-1 - D.1....'!F40</f>
        <v>0</v>
      </c>
      <c r="BD58" s="105">
        <f>'2024-OST-02-14-4-1 - D.1....'!F41</f>
        <v>0</v>
      </c>
      <c r="BT58" s="106" t="s">
        <v>93</v>
      </c>
      <c r="BV58" s="106" t="s">
        <v>75</v>
      </c>
      <c r="BW58" s="106" t="s">
        <v>94</v>
      </c>
      <c r="BX58" s="106" t="s">
        <v>90</v>
      </c>
      <c r="CL58" s="106" t="s">
        <v>19</v>
      </c>
    </row>
    <row r="59" spans="1:91" s="4" customFormat="1" ht="35.25" customHeight="1">
      <c r="A59" s="89" t="s">
        <v>77</v>
      </c>
      <c r="B59" s="54"/>
      <c r="C59" s="100"/>
      <c r="D59" s="100"/>
      <c r="E59" s="100"/>
      <c r="F59" s="387" t="s">
        <v>95</v>
      </c>
      <c r="G59" s="387"/>
      <c r="H59" s="387"/>
      <c r="I59" s="387"/>
      <c r="J59" s="387"/>
      <c r="K59" s="100"/>
      <c r="L59" s="387" t="s">
        <v>96</v>
      </c>
      <c r="M59" s="387"/>
      <c r="N59" s="387"/>
      <c r="O59" s="387"/>
      <c r="P59" s="387"/>
      <c r="Q59" s="387"/>
      <c r="R59" s="387"/>
      <c r="S59" s="387"/>
      <c r="T59" s="387"/>
      <c r="U59" s="387"/>
      <c r="V59" s="387"/>
      <c r="W59" s="387"/>
      <c r="X59" s="387"/>
      <c r="Y59" s="387"/>
      <c r="Z59" s="387"/>
      <c r="AA59" s="387"/>
      <c r="AB59" s="387"/>
      <c r="AC59" s="387"/>
      <c r="AD59" s="387"/>
      <c r="AE59" s="387"/>
      <c r="AF59" s="387"/>
      <c r="AG59" s="388">
        <f>'2024-OST-02-14-4-2 - D.1....'!J34</f>
        <v>0</v>
      </c>
      <c r="AH59" s="389"/>
      <c r="AI59" s="389"/>
      <c r="AJ59" s="389"/>
      <c r="AK59" s="389"/>
      <c r="AL59" s="389"/>
      <c r="AM59" s="389"/>
      <c r="AN59" s="388">
        <f t="shared" si="0"/>
        <v>0</v>
      </c>
      <c r="AO59" s="389"/>
      <c r="AP59" s="389"/>
      <c r="AQ59" s="101" t="s">
        <v>89</v>
      </c>
      <c r="AR59" s="56"/>
      <c r="AS59" s="102">
        <v>0</v>
      </c>
      <c r="AT59" s="103">
        <f t="shared" si="1"/>
        <v>0</v>
      </c>
      <c r="AU59" s="104">
        <f>'2024-OST-02-14-4-2 - D.1....'!P93</f>
        <v>0</v>
      </c>
      <c r="AV59" s="103">
        <f>'2024-OST-02-14-4-2 - D.1....'!J37</f>
        <v>0</v>
      </c>
      <c r="AW59" s="103">
        <f>'2024-OST-02-14-4-2 - D.1....'!J38</f>
        <v>0</v>
      </c>
      <c r="AX59" s="103">
        <f>'2024-OST-02-14-4-2 - D.1....'!J39</f>
        <v>0</v>
      </c>
      <c r="AY59" s="103">
        <f>'2024-OST-02-14-4-2 - D.1....'!J40</f>
        <v>0</v>
      </c>
      <c r="AZ59" s="103">
        <f>'2024-OST-02-14-4-2 - D.1....'!F37</f>
        <v>0</v>
      </c>
      <c r="BA59" s="103">
        <f>'2024-OST-02-14-4-2 - D.1....'!F38</f>
        <v>0</v>
      </c>
      <c r="BB59" s="103">
        <f>'2024-OST-02-14-4-2 - D.1....'!F39</f>
        <v>0</v>
      </c>
      <c r="BC59" s="103">
        <f>'2024-OST-02-14-4-2 - D.1....'!F40</f>
        <v>0</v>
      </c>
      <c r="BD59" s="105">
        <f>'2024-OST-02-14-4-2 - D.1....'!F41</f>
        <v>0</v>
      </c>
      <c r="BT59" s="106" t="s">
        <v>93</v>
      </c>
      <c r="BV59" s="106" t="s">
        <v>75</v>
      </c>
      <c r="BW59" s="106" t="s">
        <v>97</v>
      </c>
      <c r="BX59" s="106" t="s">
        <v>90</v>
      </c>
      <c r="CL59" s="106" t="s">
        <v>19</v>
      </c>
    </row>
    <row r="60" spans="1:91" s="4" customFormat="1" ht="36.75" customHeight="1">
      <c r="B60" s="54"/>
      <c r="C60" s="100"/>
      <c r="D60" s="100"/>
      <c r="E60" s="387" t="s">
        <v>98</v>
      </c>
      <c r="F60" s="387"/>
      <c r="G60" s="387"/>
      <c r="H60" s="387"/>
      <c r="I60" s="387"/>
      <c r="J60" s="100"/>
      <c r="K60" s="387" t="s">
        <v>99</v>
      </c>
      <c r="L60" s="387"/>
      <c r="M60" s="387"/>
      <c r="N60" s="387"/>
      <c r="O60" s="387"/>
      <c r="P60" s="387"/>
      <c r="Q60" s="387"/>
      <c r="R60" s="387"/>
      <c r="S60" s="387"/>
      <c r="T60" s="387"/>
      <c r="U60" s="387"/>
      <c r="V60" s="387"/>
      <c r="W60" s="387"/>
      <c r="X60" s="387"/>
      <c r="Y60" s="387"/>
      <c r="Z60" s="387"/>
      <c r="AA60" s="387"/>
      <c r="AB60" s="387"/>
      <c r="AC60" s="387"/>
      <c r="AD60" s="387"/>
      <c r="AE60" s="387"/>
      <c r="AF60" s="387"/>
      <c r="AG60" s="390">
        <f>ROUND(SUM(AG61:AG62),2)</f>
        <v>0</v>
      </c>
      <c r="AH60" s="389"/>
      <c r="AI60" s="389"/>
      <c r="AJ60" s="389"/>
      <c r="AK60" s="389"/>
      <c r="AL60" s="389"/>
      <c r="AM60" s="389"/>
      <c r="AN60" s="388">
        <f t="shared" si="0"/>
        <v>0</v>
      </c>
      <c r="AO60" s="389"/>
      <c r="AP60" s="389"/>
      <c r="AQ60" s="101" t="s">
        <v>89</v>
      </c>
      <c r="AR60" s="56"/>
      <c r="AS60" s="102">
        <f>ROUND(SUM(AS61:AS62),2)</f>
        <v>0</v>
      </c>
      <c r="AT60" s="103">
        <f t="shared" si="1"/>
        <v>0</v>
      </c>
      <c r="AU60" s="104">
        <f>ROUND(SUM(AU61:AU62),5)</f>
        <v>0</v>
      </c>
      <c r="AV60" s="103">
        <f>ROUND(AZ60*L29,2)</f>
        <v>0</v>
      </c>
      <c r="AW60" s="103">
        <f>ROUND(BA60*L30,2)</f>
        <v>0</v>
      </c>
      <c r="AX60" s="103">
        <f>ROUND(BB60*L29,2)</f>
        <v>0</v>
      </c>
      <c r="AY60" s="103">
        <f>ROUND(BC60*L30,2)</f>
        <v>0</v>
      </c>
      <c r="AZ60" s="103">
        <f>ROUND(SUM(AZ61:AZ62),2)</f>
        <v>0</v>
      </c>
      <c r="BA60" s="103">
        <f>ROUND(SUM(BA61:BA62),2)</f>
        <v>0</v>
      </c>
      <c r="BB60" s="103">
        <f>ROUND(SUM(BB61:BB62),2)</f>
        <v>0</v>
      </c>
      <c r="BC60" s="103">
        <f>ROUND(SUM(BC61:BC62),2)</f>
        <v>0</v>
      </c>
      <c r="BD60" s="105">
        <f>ROUND(SUM(BD61:BD62),2)</f>
        <v>0</v>
      </c>
      <c r="BS60" s="106" t="s">
        <v>72</v>
      </c>
      <c r="BT60" s="106" t="s">
        <v>83</v>
      </c>
      <c r="BU60" s="106" t="s">
        <v>74</v>
      </c>
      <c r="BV60" s="106" t="s">
        <v>75</v>
      </c>
      <c r="BW60" s="106" t="s">
        <v>100</v>
      </c>
      <c r="BX60" s="106" t="s">
        <v>86</v>
      </c>
      <c r="CL60" s="106" t="s">
        <v>19</v>
      </c>
    </row>
    <row r="61" spans="1:91" s="4" customFormat="1" ht="51" customHeight="1">
      <c r="A61" s="89" t="s">
        <v>77</v>
      </c>
      <c r="B61" s="54"/>
      <c r="C61" s="100"/>
      <c r="D61" s="100"/>
      <c r="E61" s="100"/>
      <c r="F61" s="387" t="s">
        <v>101</v>
      </c>
      <c r="G61" s="387"/>
      <c r="H61" s="387"/>
      <c r="I61" s="387"/>
      <c r="J61" s="387"/>
      <c r="K61" s="100"/>
      <c r="L61" s="387" t="s">
        <v>102</v>
      </c>
      <c r="M61" s="387"/>
      <c r="N61" s="387"/>
      <c r="O61" s="387"/>
      <c r="P61" s="387"/>
      <c r="Q61" s="387"/>
      <c r="R61" s="387"/>
      <c r="S61" s="387"/>
      <c r="T61" s="387"/>
      <c r="U61" s="387"/>
      <c r="V61" s="387"/>
      <c r="W61" s="387"/>
      <c r="X61" s="387"/>
      <c r="Y61" s="387"/>
      <c r="Z61" s="387"/>
      <c r="AA61" s="387"/>
      <c r="AB61" s="387"/>
      <c r="AC61" s="387"/>
      <c r="AD61" s="387"/>
      <c r="AE61" s="387"/>
      <c r="AF61" s="387"/>
      <c r="AG61" s="388">
        <f>'2024-OST-02-14-5-1 - D.1....'!J34</f>
        <v>0</v>
      </c>
      <c r="AH61" s="389"/>
      <c r="AI61" s="389"/>
      <c r="AJ61" s="389"/>
      <c r="AK61" s="389"/>
      <c r="AL61" s="389"/>
      <c r="AM61" s="389"/>
      <c r="AN61" s="388">
        <f t="shared" si="0"/>
        <v>0</v>
      </c>
      <c r="AO61" s="389"/>
      <c r="AP61" s="389"/>
      <c r="AQ61" s="101" t="s">
        <v>89</v>
      </c>
      <c r="AR61" s="56"/>
      <c r="AS61" s="102">
        <v>0</v>
      </c>
      <c r="AT61" s="103">
        <f t="shared" si="1"/>
        <v>0</v>
      </c>
      <c r="AU61" s="104">
        <f>'2024-OST-02-14-5-1 - D.1....'!P95</f>
        <v>0</v>
      </c>
      <c r="AV61" s="103">
        <f>'2024-OST-02-14-5-1 - D.1....'!J37</f>
        <v>0</v>
      </c>
      <c r="AW61" s="103">
        <f>'2024-OST-02-14-5-1 - D.1....'!J38</f>
        <v>0</v>
      </c>
      <c r="AX61" s="103">
        <f>'2024-OST-02-14-5-1 - D.1....'!J39</f>
        <v>0</v>
      </c>
      <c r="AY61" s="103">
        <f>'2024-OST-02-14-5-1 - D.1....'!J40</f>
        <v>0</v>
      </c>
      <c r="AZ61" s="103">
        <f>'2024-OST-02-14-5-1 - D.1....'!F37</f>
        <v>0</v>
      </c>
      <c r="BA61" s="103">
        <f>'2024-OST-02-14-5-1 - D.1....'!F38</f>
        <v>0</v>
      </c>
      <c r="BB61" s="103">
        <f>'2024-OST-02-14-5-1 - D.1....'!F39</f>
        <v>0</v>
      </c>
      <c r="BC61" s="103">
        <f>'2024-OST-02-14-5-1 - D.1....'!F40</f>
        <v>0</v>
      </c>
      <c r="BD61" s="105">
        <f>'2024-OST-02-14-5-1 - D.1....'!F41</f>
        <v>0</v>
      </c>
      <c r="BT61" s="106" t="s">
        <v>93</v>
      </c>
      <c r="BV61" s="106" t="s">
        <v>75</v>
      </c>
      <c r="BW61" s="106" t="s">
        <v>103</v>
      </c>
      <c r="BX61" s="106" t="s">
        <v>100</v>
      </c>
      <c r="CL61" s="106" t="s">
        <v>19</v>
      </c>
    </row>
    <row r="62" spans="1:91" s="4" customFormat="1" ht="44.25" customHeight="1">
      <c r="A62" s="89" t="s">
        <v>77</v>
      </c>
      <c r="B62" s="54"/>
      <c r="C62" s="100"/>
      <c r="D62" s="100"/>
      <c r="E62" s="100"/>
      <c r="F62" s="387" t="s">
        <v>104</v>
      </c>
      <c r="G62" s="387"/>
      <c r="H62" s="387"/>
      <c r="I62" s="387"/>
      <c r="J62" s="387"/>
      <c r="K62" s="100"/>
      <c r="L62" s="387" t="s">
        <v>105</v>
      </c>
      <c r="M62" s="387"/>
      <c r="N62" s="387"/>
      <c r="O62" s="387"/>
      <c r="P62" s="387"/>
      <c r="Q62" s="387"/>
      <c r="R62" s="387"/>
      <c r="S62" s="387"/>
      <c r="T62" s="387"/>
      <c r="U62" s="387"/>
      <c r="V62" s="387"/>
      <c r="W62" s="387"/>
      <c r="X62" s="387"/>
      <c r="Y62" s="387"/>
      <c r="Z62" s="387"/>
      <c r="AA62" s="387"/>
      <c r="AB62" s="387"/>
      <c r="AC62" s="387"/>
      <c r="AD62" s="387"/>
      <c r="AE62" s="387"/>
      <c r="AF62" s="387"/>
      <c r="AG62" s="388">
        <f>'2024-OST-02-14-5-2 - D.1....'!J34</f>
        <v>0</v>
      </c>
      <c r="AH62" s="389"/>
      <c r="AI62" s="389"/>
      <c r="AJ62" s="389"/>
      <c r="AK62" s="389"/>
      <c r="AL62" s="389"/>
      <c r="AM62" s="389"/>
      <c r="AN62" s="388">
        <f t="shared" si="0"/>
        <v>0</v>
      </c>
      <c r="AO62" s="389"/>
      <c r="AP62" s="389"/>
      <c r="AQ62" s="101" t="s">
        <v>89</v>
      </c>
      <c r="AR62" s="56"/>
      <c r="AS62" s="102">
        <v>0</v>
      </c>
      <c r="AT62" s="103">
        <f t="shared" si="1"/>
        <v>0</v>
      </c>
      <c r="AU62" s="104">
        <f>'2024-OST-02-14-5-2 - D.1....'!P95</f>
        <v>0</v>
      </c>
      <c r="AV62" s="103">
        <f>'2024-OST-02-14-5-2 - D.1....'!J37</f>
        <v>0</v>
      </c>
      <c r="AW62" s="103">
        <f>'2024-OST-02-14-5-2 - D.1....'!J38</f>
        <v>0</v>
      </c>
      <c r="AX62" s="103">
        <f>'2024-OST-02-14-5-2 - D.1....'!J39</f>
        <v>0</v>
      </c>
      <c r="AY62" s="103">
        <f>'2024-OST-02-14-5-2 - D.1....'!J40</f>
        <v>0</v>
      </c>
      <c r="AZ62" s="103">
        <f>'2024-OST-02-14-5-2 - D.1....'!F37</f>
        <v>0</v>
      </c>
      <c r="BA62" s="103">
        <f>'2024-OST-02-14-5-2 - D.1....'!F38</f>
        <v>0</v>
      </c>
      <c r="BB62" s="103">
        <f>'2024-OST-02-14-5-2 - D.1....'!F39</f>
        <v>0</v>
      </c>
      <c r="BC62" s="103">
        <f>'2024-OST-02-14-5-2 - D.1....'!F40</f>
        <v>0</v>
      </c>
      <c r="BD62" s="105">
        <f>'2024-OST-02-14-5-2 - D.1....'!F41</f>
        <v>0</v>
      </c>
      <c r="BT62" s="106" t="s">
        <v>93</v>
      </c>
      <c r="BV62" s="106" t="s">
        <v>75</v>
      </c>
      <c r="BW62" s="106" t="s">
        <v>106</v>
      </c>
      <c r="BX62" s="106" t="s">
        <v>100</v>
      </c>
      <c r="CL62" s="106" t="s">
        <v>19</v>
      </c>
    </row>
    <row r="63" spans="1:91" s="7" customFormat="1" ht="51" customHeight="1">
      <c r="A63" s="89" t="s">
        <v>77</v>
      </c>
      <c r="B63" s="90"/>
      <c r="C63" s="91"/>
      <c r="D63" s="385" t="s">
        <v>107</v>
      </c>
      <c r="E63" s="385"/>
      <c r="F63" s="385"/>
      <c r="G63" s="385"/>
      <c r="H63" s="385"/>
      <c r="I63" s="92"/>
      <c r="J63" s="385" t="s">
        <v>108</v>
      </c>
      <c r="K63" s="385"/>
      <c r="L63" s="385"/>
      <c r="M63" s="385"/>
      <c r="N63" s="385"/>
      <c r="O63" s="385"/>
      <c r="P63" s="385"/>
      <c r="Q63" s="385"/>
      <c r="R63" s="385"/>
      <c r="S63" s="385"/>
      <c r="T63" s="385"/>
      <c r="U63" s="385"/>
      <c r="V63" s="385"/>
      <c r="W63" s="385"/>
      <c r="X63" s="385"/>
      <c r="Y63" s="385"/>
      <c r="Z63" s="385"/>
      <c r="AA63" s="385"/>
      <c r="AB63" s="385"/>
      <c r="AC63" s="385"/>
      <c r="AD63" s="385"/>
      <c r="AE63" s="385"/>
      <c r="AF63" s="385"/>
      <c r="AG63" s="383">
        <f>'2024-OST-02-VON - Vedlejš...'!J30</f>
        <v>0</v>
      </c>
      <c r="AH63" s="384"/>
      <c r="AI63" s="384"/>
      <c r="AJ63" s="384"/>
      <c r="AK63" s="384"/>
      <c r="AL63" s="384"/>
      <c r="AM63" s="384"/>
      <c r="AN63" s="383">
        <f t="shared" si="0"/>
        <v>0</v>
      </c>
      <c r="AO63" s="384"/>
      <c r="AP63" s="384"/>
      <c r="AQ63" s="93" t="s">
        <v>109</v>
      </c>
      <c r="AR63" s="94"/>
      <c r="AS63" s="107">
        <v>0</v>
      </c>
      <c r="AT63" s="108">
        <f t="shared" si="1"/>
        <v>0</v>
      </c>
      <c r="AU63" s="109">
        <f>'2024-OST-02-VON - Vedlejš...'!P85</f>
        <v>0</v>
      </c>
      <c r="AV63" s="108">
        <f>'2024-OST-02-VON - Vedlejš...'!J33</f>
        <v>0</v>
      </c>
      <c r="AW63" s="108">
        <f>'2024-OST-02-VON - Vedlejš...'!J34</f>
        <v>0</v>
      </c>
      <c r="AX63" s="108">
        <f>'2024-OST-02-VON - Vedlejš...'!J35</f>
        <v>0</v>
      </c>
      <c r="AY63" s="108">
        <f>'2024-OST-02-VON - Vedlejš...'!J36</f>
        <v>0</v>
      </c>
      <c r="AZ63" s="108">
        <f>'2024-OST-02-VON - Vedlejš...'!F33</f>
        <v>0</v>
      </c>
      <c r="BA63" s="108">
        <f>'2024-OST-02-VON - Vedlejš...'!F34</f>
        <v>0</v>
      </c>
      <c r="BB63" s="108">
        <f>'2024-OST-02-VON - Vedlejš...'!F35</f>
        <v>0</v>
      </c>
      <c r="BC63" s="108">
        <f>'2024-OST-02-VON - Vedlejš...'!F36</f>
        <v>0</v>
      </c>
      <c r="BD63" s="110">
        <f>'2024-OST-02-VON - Vedlejš...'!F37</f>
        <v>0</v>
      </c>
      <c r="BT63" s="99" t="s">
        <v>81</v>
      </c>
      <c r="BV63" s="99" t="s">
        <v>75</v>
      </c>
      <c r="BW63" s="99" t="s">
        <v>110</v>
      </c>
      <c r="BX63" s="99" t="s">
        <v>5</v>
      </c>
      <c r="CL63" s="99" t="s">
        <v>19</v>
      </c>
      <c r="CM63" s="99" t="s">
        <v>83</v>
      </c>
    </row>
    <row r="64" spans="1:91" s="2" customFormat="1" ht="30" customHeight="1">
      <c r="A64" s="37"/>
      <c r="B64" s="38"/>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42"/>
      <c r="AS64" s="37"/>
      <c r="AT64" s="37"/>
      <c r="AU64" s="37"/>
      <c r="AV64" s="37"/>
      <c r="AW64" s="37"/>
      <c r="AX64" s="37"/>
      <c r="AY64" s="37"/>
      <c r="AZ64" s="37"/>
      <c r="BA64" s="37"/>
      <c r="BB64" s="37"/>
      <c r="BC64" s="37"/>
      <c r="BD64" s="37"/>
      <c r="BE64" s="37"/>
    </row>
    <row r="65" spans="1:57" s="2" customFormat="1" ht="6.95" customHeight="1">
      <c r="A65" s="37"/>
      <c r="B65" s="50"/>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42"/>
      <c r="AS65" s="37"/>
      <c r="AT65" s="37"/>
      <c r="AU65" s="37"/>
      <c r="AV65" s="37"/>
      <c r="AW65" s="37"/>
      <c r="AX65" s="37"/>
      <c r="AY65" s="37"/>
      <c r="AZ65" s="37"/>
      <c r="BA65" s="37"/>
      <c r="BB65" s="37"/>
      <c r="BC65" s="37"/>
      <c r="BD65" s="37"/>
      <c r="BE65" s="37"/>
    </row>
  </sheetData>
  <sheetProtection algorithmName="SHA-512" hashValue="afw9YgJCE0QoIvI87Dtoef78PYJd5bp99uSrMYDlx2pQEE0m9Z/sRVqqTbQ5uS2pYEhCx49iAjnivDMLQvAQ0g==" saltValue="GXJDgX6yGi5idVZr1Y3UIdMs26gaefF1aJOKETY+bR6mvXs7IFD+1dVhzYN2ItxgXb5yNfdUXBepY9J7xjtomA==" spinCount="100000" sheet="1" objects="1" scenarios="1" formatColumns="0" formatRows="0"/>
  <mergeCells count="74">
    <mergeCell ref="AR2:BE2"/>
    <mergeCell ref="L33:P33"/>
    <mergeCell ref="W33:AE33"/>
    <mergeCell ref="AK33:AO33"/>
    <mergeCell ref="AK35:AO35"/>
    <mergeCell ref="X35:AB35"/>
    <mergeCell ref="L31:P31"/>
    <mergeCell ref="AK31:AO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AN62:AP62"/>
    <mergeCell ref="AG62:AM62"/>
    <mergeCell ref="F62:J62"/>
    <mergeCell ref="L62:AF62"/>
    <mergeCell ref="AN63:AP63"/>
    <mergeCell ref="AG63:AM63"/>
    <mergeCell ref="D63:H63"/>
    <mergeCell ref="J63:AF63"/>
    <mergeCell ref="AN60:AP60"/>
    <mergeCell ref="AG60:AM60"/>
    <mergeCell ref="E60:I60"/>
    <mergeCell ref="K60:AF60"/>
    <mergeCell ref="AN61:AP61"/>
    <mergeCell ref="AG61:AM61"/>
    <mergeCell ref="F61:J61"/>
    <mergeCell ref="L61:AF61"/>
    <mergeCell ref="AG58:AM58"/>
    <mergeCell ref="AN58:AP58"/>
    <mergeCell ref="F58:J58"/>
    <mergeCell ref="L58:AF58"/>
    <mergeCell ref="AN59:AP59"/>
    <mergeCell ref="AG59:AM59"/>
    <mergeCell ref="F59:J59"/>
    <mergeCell ref="L59:AF59"/>
    <mergeCell ref="D56:H56"/>
    <mergeCell ref="J56:AF56"/>
    <mergeCell ref="AN56:AP56"/>
    <mergeCell ref="AG56:AM56"/>
    <mergeCell ref="K57:AF57"/>
    <mergeCell ref="AN57:AP57"/>
    <mergeCell ref="E57:I57"/>
    <mergeCell ref="AG57:AM57"/>
    <mergeCell ref="C52:G52"/>
    <mergeCell ref="AG52:AM52"/>
    <mergeCell ref="AN52:AP52"/>
    <mergeCell ref="I52:AF52"/>
    <mergeCell ref="AN55:AP55"/>
    <mergeCell ref="D55:H55"/>
    <mergeCell ref="J55:AF55"/>
    <mergeCell ref="AG55:AM55"/>
    <mergeCell ref="AG54:AM54"/>
    <mergeCell ref="AN54:AP54"/>
    <mergeCell ref="L45:AO45"/>
    <mergeCell ref="AM47:AN47"/>
    <mergeCell ref="AM49:AP49"/>
    <mergeCell ref="AS49:AT51"/>
    <mergeCell ref="AM50:AP50"/>
  </mergeCells>
  <hyperlinks>
    <hyperlink ref="A55" location="'2024-OST-02-11 - D.1.1-Ar...'!C2" display="/"/>
    <hyperlink ref="A58" location="'2024-OST-02-14-4-1 - D.1....'!C2" display="/"/>
    <hyperlink ref="A59" location="'2024-OST-02-14-4-2 - D.1....'!C2" display="/"/>
    <hyperlink ref="A61" location="'2024-OST-02-14-5-1 - D.1....'!C2" display="/"/>
    <hyperlink ref="A62" location="'2024-OST-02-14-5-2 - D.1....'!C2" display="/"/>
    <hyperlink ref="A63" location="'2024-OST-02-VON - Vedlejš...'!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2:BM64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412"/>
      <c r="M2" s="412"/>
      <c r="N2" s="412"/>
      <c r="O2" s="412"/>
      <c r="P2" s="412"/>
      <c r="Q2" s="412"/>
      <c r="R2" s="412"/>
      <c r="S2" s="412"/>
      <c r="T2" s="412"/>
      <c r="U2" s="412"/>
      <c r="V2" s="412"/>
      <c r="AT2" s="20" t="s">
        <v>82</v>
      </c>
      <c r="AZ2" s="111" t="s">
        <v>111</v>
      </c>
      <c r="BA2" s="111" t="s">
        <v>112</v>
      </c>
      <c r="BB2" s="111" t="s">
        <v>113</v>
      </c>
      <c r="BC2" s="111" t="s">
        <v>114</v>
      </c>
      <c r="BD2" s="111" t="s">
        <v>83</v>
      </c>
    </row>
    <row r="3" spans="1:56" s="1" customFormat="1" ht="6.95" customHeight="1">
      <c r="B3" s="112"/>
      <c r="C3" s="113"/>
      <c r="D3" s="113"/>
      <c r="E3" s="113"/>
      <c r="F3" s="113"/>
      <c r="G3" s="113"/>
      <c r="H3" s="113"/>
      <c r="I3" s="113"/>
      <c r="J3" s="113"/>
      <c r="K3" s="113"/>
      <c r="L3" s="23"/>
      <c r="AT3" s="20" t="s">
        <v>83</v>
      </c>
      <c r="AZ3" s="111" t="s">
        <v>115</v>
      </c>
      <c r="BA3" s="111" t="s">
        <v>116</v>
      </c>
      <c r="BB3" s="111" t="s">
        <v>113</v>
      </c>
      <c r="BC3" s="111" t="s">
        <v>117</v>
      </c>
      <c r="BD3" s="111" t="s">
        <v>83</v>
      </c>
    </row>
    <row r="4" spans="1:56" s="1" customFormat="1" ht="24.95" customHeight="1">
      <c r="B4" s="23"/>
      <c r="D4" s="114" t="s">
        <v>118</v>
      </c>
      <c r="L4" s="23"/>
      <c r="M4" s="115" t="s">
        <v>10</v>
      </c>
      <c r="AT4" s="20" t="s">
        <v>4</v>
      </c>
      <c r="AZ4" s="111" t="s">
        <v>119</v>
      </c>
      <c r="BA4" s="111" t="s">
        <v>120</v>
      </c>
      <c r="BB4" s="111" t="s">
        <v>113</v>
      </c>
      <c r="BC4" s="111" t="s">
        <v>121</v>
      </c>
      <c r="BD4" s="111" t="s">
        <v>83</v>
      </c>
    </row>
    <row r="5" spans="1:56" s="1" customFormat="1" ht="6.95" customHeight="1">
      <c r="B5" s="23"/>
      <c r="L5" s="23"/>
      <c r="AZ5" s="111" t="s">
        <v>122</v>
      </c>
      <c r="BA5" s="111" t="s">
        <v>123</v>
      </c>
      <c r="BB5" s="111" t="s">
        <v>124</v>
      </c>
      <c r="BC5" s="111" t="s">
        <v>125</v>
      </c>
      <c r="BD5" s="111" t="s">
        <v>83</v>
      </c>
    </row>
    <row r="6" spans="1:56" s="1" customFormat="1" ht="12" customHeight="1">
      <c r="B6" s="23"/>
      <c r="D6" s="116" t="s">
        <v>16</v>
      </c>
      <c r="L6" s="23"/>
    </row>
    <row r="7" spans="1:56" s="1" customFormat="1" ht="16.5" customHeight="1">
      <c r="B7" s="23"/>
      <c r="E7" s="413" t="str">
        <f>'Rekapitulace stavby'!K6</f>
        <v>Gymnázium a jazyková škola Zlín-rekonstrukce šatny</v>
      </c>
      <c r="F7" s="414"/>
      <c r="G7" s="414"/>
      <c r="H7" s="414"/>
      <c r="L7" s="23"/>
    </row>
    <row r="8" spans="1:56" s="2" customFormat="1" ht="12" customHeight="1">
      <c r="A8" s="37"/>
      <c r="B8" s="42"/>
      <c r="C8" s="37"/>
      <c r="D8" s="116" t="s">
        <v>126</v>
      </c>
      <c r="E8" s="37"/>
      <c r="F8" s="37"/>
      <c r="G8" s="37"/>
      <c r="H8" s="37"/>
      <c r="I8" s="37"/>
      <c r="J8" s="37"/>
      <c r="K8" s="37"/>
      <c r="L8" s="117"/>
      <c r="S8" s="37"/>
      <c r="T8" s="37"/>
      <c r="U8" s="37"/>
      <c r="V8" s="37"/>
      <c r="W8" s="37"/>
      <c r="X8" s="37"/>
      <c r="Y8" s="37"/>
      <c r="Z8" s="37"/>
      <c r="AA8" s="37"/>
      <c r="AB8" s="37"/>
      <c r="AC8" s="37"/>
      <c r="AD8" s="37"/>
      <c r="AE8" s="37"/>
    </row>
    <row r="9" spans="1:56" s="2" customFormat="1" ht="16.5" customHeight="1">
      <c r="A9" s="37"/>
      <c r="B9" s="42"/>
      <c r="C9" s="37"/>
      <c r="D9" s="37"/>
      <c r="E9" s="415" t="s">
        <v>127</v>
      </c>
      <c r="F9" s="416"/>
      <c r="G9" s="416"/>
      <c r="H9" s="416"/>
      <c r="I9" s="37"/>
      <c r="J9" s="37"/>
      <c r="K9" s="37"/>
      <c r="L9" s="117"/>
      <c r="S9" s="37"/>
      <c r="T9" s="37"/>
      <c r="U9" s="37"/>
      <c r="V9" s="37"/>
      <c r="W9" s="37"/>
      <c r="X9" s="37"/>
      <c r="Y9" s="37"/>
      <c r="Z9" s="37"/>
      <c r="AA9" s="37"/>
      <c r="AB9" s="37"/>
      <c r="AC9" s="37"/>
      <c r="AD9" s="37"/>
      <c r="AE9" s="37"/>
    </row>
    <row r="10" spans="1:56" s="2" customFormat="1" ht="11.25">
      <c r="A10" s="37"/>
      <c r="B10" s="42"/>
      <c r="C10" s="37"/>
      <c r="D10" s="37"/>
      <c r="E10" s="37"/>
      <c r="F10" s="37"/>
      <c r="G10" s="37"/>
      <c r="H10" s="37"/>
      <c r="I10" s="37"/>
      <c r="J10" s="37"/>
      <c r="K10" s="37"/>
      <c r="L10" s="117"/>
      <c r="S10" s="37"/>
      <c r="T10" s="37"/>
      <c r="U10" s="37"/>
      <c r="V10" s="37"/>
      <c r="W10" s="37"/>
      <c r="X10" s="37"/>
      <c r="Y10" s="37"/>
      <c r="Z10" s="37"/>
      <c r="AA10" s="37"/>
      <c r="AB10" s="37"/>
      <c r="AC10" s="37"/>
      <c r="AD10" s="37"/>
      <c r="AE10" s="37"/>
    </row>
    <row r="11" spans="1:56" s="2" customFormat="1" ht="12" customHeight="1">
      <c r="A11" s="37"/>
      <c r="B11" s="42"/>
      <c r="C11" s="37"/>
      <c r="D11" s="116" t="s">
        <v>18</v>
      </c>
      <c r="E11" s="37"/>
      <c r="F11" s="106" t="s">
        <v>19</v>
      </c>
      <c r="G11" s="37"/>
      <c r="H11" s="37"/>
      <c r="I11" s="116" t="s">
        <v>20</v>
      </c>
      <c r="J11" s="106" t="s">
        <v>21</v>
      </c>
      <c r="K11" s="37"/>
      <c r="L11" s="117"/>
      <c r="S11" s="37"/>
      <c r="T11" s="37"/>
      <c r="U11" s="37"/>
      <c r="V11" s="37"/>
      <c r="W11" s="37"/>
      <c r="X11" s="37"/>
      <c r="Y11" s="37"/>
      <c r="Z11" s="37"/>
      <c r="AA11" s="37"/>
      <c r="AB11" s="37"/>
      <c r="AC11" s="37"/>
      <c r="AD11" s="37"/>
      <c r="AE11" s="37"/>
    </row>
    <row r="12" spans="1:56" s="2" customFormat="1" ht="12" customHeight="1">
      <c r="A12" s="37"/>
      <c r="B12" s="42"/>
      <c r="C12" s="37"/>
      <c r="D12" s="116" t="s">
        <v>22</v>
      </c>
      <c r="E12" s="37"/>
      <c r="F12" s="106" t="s">
        <v>23</v>
      </c>
      <c r="G12" s="37"/>
      <c r="H12" s="37"/>
      <c r="I12" s="116" t="s">
        <v>24</v>
      </c>
      <c r="J12" s="118" t="str">
        <f>'Rekapitulace stavby'!AN8</f>
        <v>7. 2. 2024</v>
      </c>
      <c r="K12" s="37"/>
      <c r="L12" s="117"/>
      <c r="S12" s="37"/>
      <c r="T12" s="37"/>
      <c r="U12" s="37"/>
      <c r="V12" s="37"/>
      <c r="W12" s="37"/>
      <c r="X12" s="37"/>
      <c r="Y12" s="37"/>
      <c r="Z12" s="37"/>
      <c r="AA12" s="37"/>
      <c r="AB12" s="37"/>
      <c r="AC12" s="37"/>
      <c r="AD12" s="37"/>
      <c r="AE12" s="37"/>
    </row>
    <row r="13" spans="1:56" s="2" customFormat="1" ht="10.9" customHeight="1">
      <c r="A13" s="37"/>
      <c r="B13" s="42"/>
      <c r="C13" s="37"/>
      <c r="D13" s="37"/>
      <c r="E13" s="37"/>
      <c r="F13" s="37"/>
      <c r="G13" s="37"/>
      <c r="H13" s="37"/>
      <c r="I13" s="37"/>
      <c r="J13" s="37"/>
      <c r="K13" s="37"/>
      <c r="L13" s="117"/>
      <c r="S13" s="37"/>
      <c r="T13" s="37"/>
      <c r="U13" s="37"/>
      <c r="V13" s="37"/>
      <c r="W13" s="37"/>
      <c r="X13" s="37"/>
      <c r="Y13" s="37"/>
      <c r="Z13" s="37"/>
      <c r="AA13" s="37"/>
      <c r="AB13" s="37"/>
      <c r="AC13" s="37"/>
      <c r="AD13" s="37"/>
      <c r="AE13" s="37"/>
    </row>
    <row r="14" spans="1:56" s="2" customFormat="1" ht="12" customHeight="1">
      <c r="A14" s="37"/>
      <c r="B14" s="42"/>
      <c r="C14" s="37"/>
      <c r="D14" s="116" t="s">
        <v>26</v>
      </c>
      <c r="E14" s="37"/>
      <c r="F14" s="37"/>
      <c r="G14" s="37"/>
      <c r="H14" s="37"/>
      <c r="I14" s="116" t="s">
        <v>27</v>
      </c>
      <c r="J14" s="106" t="s">
        <v>21</v>
      </c>
      <c r="K14" s="37"/>
      <c r="L14" s="117"/>
      <c r="S14" s="37"/>
      <c r="T14" s="37"/>
      <c r="U14" s="37"/>
      <c r="V14" s="37"/>
      <c r="W14" s="37"/>
      <c r="X14" s="37"/>
      <c r="Y14" s="37"/>
      <c r="Z14" s="37"/>
      <c r="AA14" s="37"/>
      <c r="AB14" s="37"/>
      <c r="AC14" s="37"/>
      <c r="AD14" s="37"/>
      <c r="AE14" s="37"/>
    </row>
    <row r="15" spans="1:56" s="2" customFormat="1" ht="18" customHeight="1">
      <c r="A15" s="37"/>
      <c r="B15" s="42"/>
      <c r="C15" s="37"/>
      <c r="D15" s="37"/>
      <c r="E15" s="106" t="s">
        <v>28</v>
      </c>
      <c r="F15" s="37"/>
      <c r="G15" s="37"/>
      <c r="H15" s="37"/>
      <c r="I15" s="116" t="s">
        <v>29</v>
      </c>
      <c r="J15" s="106" t="s">
        <v>21</v>
      </c>
      <c r="K15" s="37"/>
      <c r="L15" s="117"/>
      <c r="S15" s="37"/>
      <c r="T15" s="37"/>
      <c r="U15" s="37"/>
      <c r="V15" s="37"/>
      <c r="W15" s="37"/>
      <c r="X15" s="37"/>
      <c r="Y15" s="37"/>
      <c r="Z15" s="37"/>
      <c r="AA15" s="37"/>
      <c r="AB15" s="37"/>
      <c r="AC15" s="37"/>
      <c r="AD15" s="37"/>
      <c r="AE15" s="37"/>
    </row>
    <row r="16" spans="1:56" s="2" customFormat="1" ht="6.95" customHeight="1">
      <c r="A16" s="37"/>
      <c r="B16" s="42"/>
      <c r="C16" s="37"/>
      <c r="D16" s="37"/>
      <c r="E16" s="37"/>
      <c r="F16" s="37"/>
      <c r="G16" s="37"/>
      <c r="H16" s="37"/>
      <c r="I16" s="37"/>
      <c r="J16" s="37"/>
      <c r="K16" s="37"/>
      <c r="L16" s="117"/>
      <c r="S16" s="37"/>
      <c r="T16" s="37"/>
      <c r="U16" s="37"/>
      <c r="V16" s="37"/>
      <c r="W16" s="37"/>
      <c r="X16" s="37"/>
      <c r="Y16" s="37"/>
      <c r="Z16" s="37"/>
      <c r="AA16" s="37"/>
      <c r="AB16" s="37"/>
      <c r="AC16" s="37"/>
      <c r="AD16" s="37"/>
      <c r="AE16" s="37"/>
    </row>
    <row r="17" spans="1:31" s="2" customFormat="1" ht="12" customHeight="1">
      <c r="A17" s="37"/>
      <c r="B17" s="42"/>
      <c r="C17" s="37"/>
      <c r="D17" s="116" t="s">
        <v>30</v>
      </c>
      <c r="E17" s="37"/>
      <c r="F17" s="37"/>
      <c r="G17" s="37"/>
      <c r="H17" s="37"/>
      <c r="I17" s="116" t="s">
        <v>27</v>
      </c>
      <c r="J17" s="33" t="str">
        <f>'Rekapitulace stavby'!AN13</f>
        <v>Vyplň údaj</v>
      </c>
      <c r="K17" s="37"/>
      <c r="L17" s="117"/>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16" t="s">
        <v>29</v>
      </c>
      <c r="J18" s="33" t="str">
        <f>'Rekapitulace stavby'!AN14</f>
        <v>Vyplň údaj</v>
      </c>
      <c r="K18" s="37"/>
      <c r="L18" s="117"/>
      <c r="S18" s="37"/>
      <c r="T18" s="37"/>
      <c r="U18" s="37"/>
      <c r="V18" s="37"/>
      <c r="W18" s="37"/>
      <c r="X18" s="37"/>
      <c r="Y18" s="37"/>
      <c r="Z18" s="37"/>
      <c r="AA18" s="37"/>
      <c r="AB18" s="37"/>
      <c r="AC18" s="37"/>
      <c r="AD18" s="37"/>
      <c r="AE18" s="37"/>
    </row>
    <row r="19" spans="1:31" s="2" customFormat="1" ht="6.95" customHeight="1">
      <c r="A19" s="37"/>
      <c r="B19" s="42"/>
      <c r="C19" s="37"/>
      <c r="D19" s="37"/>
      <c r="E19" s="37"/>
      <c r="F19" s="37"/>
      <c r="G19" s="37"/>
      <c r="H19" s="37"/>
      <c r="I19" s="37"/>
      <c r="J19" s="37"/>
      <c r="K19" s="37"/>
      <c r="L19" s="117"/>
      <c r="S19" s="37"/>
      <c r="T19" s="37"/>
      <c r="U19" s="37"/>
      <c r="V19" s="37"/>
      <c r="W19" s="37"/>
      <c r="X19" s="37"/>
      <c r="Y19" s="37"/>
      <c r="Z19" s="37"/>
      <c r="AA19" s="37"/>
      <c r="AB19" s="37"/>
      <c r="AC19" s="37"/>
      <c r="AD19" s="37"/>
      <c r="AE19" s="37"/>
    </row>
    <row r="20" spans="1:31" s="2" customFormat="1" ht="12" customHeight="1">
      <c r="A20" s="37"/>
      <c r="B20" s="42"/>
      <c r="C20" s="37"/>
      <c r="D20" s="116" t="s">
        <v>32</v>
      </c>
      <c r="E20" s="37"/>
      <c r="F20" s="37"/>
      <c r="G20" s="37"/>
      <c r="H20" s="37"/>
      <c r="I20" s="116" t="s">
        <v>27</v>
      </c>
      <c r="J20" s="106" t="s">
        <v>21</v>
      </c>
      <c r="K20" s="37"/>
      <c r="L20" s="117"/>
      <c r="S20" s="37"/>
      <c r="T20" s="37"/>
      <c r="U20" s="37"/>
      <c r="V20" s="37"/>
      <c r="W20" s="37"/>
      <c r="X20" s="37"/>
      <c r="Y20" s="37"/>
      <c r="Z20" s="37"/>
      <c r="AA20" s="37"/>
      <c r="AB20" s="37"/>
      <c r="AC20" s="37"/>
      <c r="AD20" s="37"/>
      <c r="AE20" s="37"/>
    </row>
    <row r="21" spans="1:31" s="2" customFormat="1" ht="18" customHeight="1">
      <c r="A21" s="37"/>
      <c r="B21" s="42"/>
      <c r="C21" s="37"/>
      <c r="D21" s="37"/>
      <c r="E21" s="106" t="s">
        <v>33</v>
      </c>
      <c r="F21" s="37"/>
      <c r="G21" s="37"/>
      <c r="H21" s="37"/>
      <c r="I21" s="116" t="s">
        <v>29</v>
      </c>
      <c r="J21" s="106" t="s">
        <v>21</v>
      </c>
      <c r="K21" s="37"/>
      <c r="L21" s="117"/>
      <c r="S21" s="37"/>
      <c r="T21" s="37"/>
      <c r="U21" s="37"/>
      <c r="V21" s="37"/>
      <c r="W21" s="37"/>
      <c r="X21" s="37"/>
      <c r="Y21" s="37"/>
      <c r="Z21" s="37"/>
      <c r="AA21" s="37"/>
      <c r="AB21" s="37"/>
      <c r="AC21" s="37"/>
      <c r="AD21" s="37"/>
      <c r="AE21" s="37"/>
    </row>
    <row r="22" spans="1:31" s="2" customFormat="1" ht="6.95" customHeight="1">
      <c r="A22" s="37"/>
      <c r="B22" s="42"/>
      <c r="C22" s="37"/>
      <c r="D22" s="37"/>
      <c r="E22" s="37"/>
      <c r="F22" s="37"/>
      <c r="G22" s="37"/>
      <c r="H22" s="37"/>
      <c r="I22" s="37"/>
      <c r="J22" s="37"/>
      <c r="K22" s="37"/>
      <c r="L22" s="117"/>
      <c r="S22" s="37"/>
      <c r="T22" s="37"/>
      <c r="U22" s="37"/>
      <c r="V22" s="37"/>
      <c r="W22" s="37"/>
      <c r="X22" s="37"/>
      <c r="Y22" s="37"/>
      <c r="Z22" s="37"/>
      <c r="AA22" s="37"/>
      <c r="AB22" s="37"/>
      <c r="AC22" s="37"/>
      <c r="AD22" s="37"/>
      <c r="AE22" s="37"/>
    </row>
    <row r="23" spans="1:31" s="2" customFormat="1" ht="12" customHeight="1">
      <c r="A23" s="37"/>
      <c r="B23" s="42"/>
      <c r="C23" s="37"/>
      <c r="D23" s="116" t="s">
        <v>35</v>
      </c>
      <c r="E23" s="37"/>
      <c r="F23" s="37"/>
      <c r="G23" s="37"/>
      <c r="H23" s="37"/>
      <c r="I23" s="116" t="s">
        <v>27</v>
      </c>
      <c r="J23" s="106" t="s">
        <v>21</v>
      </c>
      <c r="K23" s="37"/>
      <c r="L23" s="117"/>
      <c r="S23" s="37"/>
      <c r="T23" s="37"/>
      <c r="U23" s="37"/>
      <c r="V23" s="37"/>
      <c r="W23" s="37"/>
      <c r="X23" s="37"/>
      <c r="Y23" s="37"/>
      <c r="Z23" s="37"/>
      <c r="AA23" s="37"/>
      <c r="AB23" s="37"/>
      <c r="AC23" s="37"/>
      <c r="AD23" s="37"/>
      <c r="AE23" s="37"/>
    </row>
    <row r="24" spans="1:31" s="2" customFormat="1" ht="18" customHeight="1">
      <c r="A24" s="37"/>
      <c r="B24" s="42"/>
      <c r="C24" s="37"/>
      <c r="D24" s="37"/>
      <c r="E24" s="106" t="s">
        <v>36</v>
      </c>
      <c r="F24" s="37"/>
      <c r="G24" s="37"/>
      <c r="H24" s="37"/>
      <c r="I24" s="116" t="s">
        <v>29</v>
      </c>
      <c r="J24" s="106" t="s">
        <v>21</v>
      </c>
      <c r="K24" s="37"/>
      <c r="L24" s="117"/>
      <c r="S24" s="37"/>
      <c r="T24" s="37"/>
      <c r="U24" s="37"/>
      <c r="V24" s="37"/>
      <c r="W24" s="37"/>
      <c r="X24" s="37"/>
      <c r="Y24" s="37"/>
      <c r="Z24" s="37"/>
      <c r="AA24" s="37"/>
      <c r="AB24" s="37"/>
      <c r="AC24" s="37"/>
      <c r="AD24" s="37"/>
      <c r="AE24" s="37"/>
    </row>
    <row r="25" spans="1:31" s="2" customFormat="1" ht="6.95" customHeight="1">
      <c r="A25" s="37"/>
      <c r="B25" s="42"/>
      <c r="C25" s="37"/>
      <c r="D25" s="37"/>
      <c r="E25" s="37"/>
      <c r="F25" s="37"/>
      <c r="G25" s="37"/>
      <c r="H25" s="37"/>
      <c r="I25" s="37"/>
      <c r="J25" s="37"/>
      <c r="K25" s="37"/>
      <c r="L25" s="117"/>
      <c r="S25" s="37"/>
      <c r="T25" s="37"/>
      <c r="U25" s="37"/>
      <c r="V25" s="37"/>
      <c r="W25" s="37"/>
      <c r="X25" s="37"/>
      <c r="Y25" s="37"/>
      <c r="Z25" s="37"/>
      <c r="AA25" s="37"/>
      <c r="AB25" s="37"/>
      <c r="AC25" s="37"/>
      <c r="AD25" s="37"/>
      <c r="AE25" s="37"/>
    </row>
    <row r="26" spans="1:31" s="2" customFormat="1" ht="12" customHeight="1">
      <c r="A26" s="37"/>
      <c r="B26" s="42"/>
      <c r="C26" s="37"/>
      <c r="D26" s="116" t="s">
        <v>37</v>
      </c>
      <c r="E26" s="37"/>
      <c r="F26" s="37"/>
      <c r="G26" s="37"/>
      <c r="H26" s="37"/>
      <c r="I26" s="37"/>
      <c r="J26" s="37"/>
      <c r="K26" s="37"/>
      <c r="L26" s="117"/>
      <c r="S26" s="37"/>
      <c r="T26" s="37"/>
      <c r="U26" s="37"/>
      <c r="V26" s="37"/>
      <c r="W26" s="37"/>
      <c r="X26" s="37"/>
      <c r="Y26" s="37"/>
      <c r="Z26" s="37"/>
      <c r="AA26" s="37"/>
      <c r="AB26" s="37"/>
      <c r="AC26" s="37"/>
      <c r="AD26" s="37"/>
      <c r="AE26" s="37"/>
    </row>
    <row r="27" spans="1:31" s="8" customFormat="1" ht="214.5" customHeight="1">
      <c r="A27" s="119"/>
      <c r="B27" s="120"/>
      <c r="C27" s="119"/>
      <c r="D27" s="119"/>
      <c r="E27" s="419" t="s">
        <v>128</v>
      </c>
      <c r="F27" s="419"/>
      <c r="G27" s="419"/>
      <c r="H27" s="419"/>
      <c r="I27" s="119"/>
      <c r="J27" s="119"/>
      <c r="K27" s="119"/>
      <c r="L27" s="121"/>
      <c r="S27" s="119"/>
      <c r="T27" s="119"/>
      <c r="U27" s="119"/>
      <c r="V27" s="119"/>
      <c r="W27" s="119"/>
      <c r="X27" s="119"/>
      <c r="Y27" s="119"/>
      <c r="Z27" s="119"/>
      <c r="AA27" s="119"/>
      <c r="AB27" s="119"/>
      <c r="AC27" s="119"/>
      <c r="AD27" s="119"/>
      <c r="AE27" s="119"/>
    </row>
    <row r="28" spans="1:31" s="2" customFormat="1" ht="6.95" customHeight="1">
      <c r="A28" s="37"/>
      <c r="B28" s="42"/>
      <c r="C28" s="37"/>
      <c r="D28" s="37"/>
      <c r="E28" s="37"/>
      <c r="F28" s="37"/>
      <c r="G28" s="37"/>
      <c r="H28" s="37"/>
      <c r="I28" s="37"/>
      <c r="J28" s="37"/>
      <c r="K28" s="37"/>
      <c r="L28" s="117"/>
      <c r="S28" s="37"/>
      <c r="T28" s="37"/>
      <c r="U28" s="37"/>
      <c r="V28" s="37"/>
      <c r="W28" s="37"/>
      <c r="X28" s="37"/>
      <c r="Y28" s="37"/>
      <c r="Z28" s="37"/>
      <c r="AA28" s="37"/>
      <c r="AB28" s="37"/>
      <c r="AC28" s="37"/>
      <c r="AD28" s="37"/>
      <c r="AE28" s="37"/>
    </row>
    <row r="29" spans="1:31" s="2" customFormat="1" ht="6.95" customHeight="1">
      <c r="A29" s="37"/>
      <c r="B29" s="42"/>
      <c r="C29" s="37"/>
      <c r="D29" s="122"/>
      <c r="E29" s="122"/>
      <c r="F29" s="122"/>
      <c r="G29" s="122"/>
      <c r="H29" s="122"/>
      <c r="I29" s="122"/>
      <c r="J29" s="122"/>
      <c r="K29" s="122"/>
      <c r="L29" s="117"/>
      <c r="S29" s="37"/>
      <c r="T29" s="37"/>
      <c r="U29" s="37"/>
      <c r="V29" s="37"/>
      <c r="W29" s="37"/>
      <c r="X29" s="37"/>
      <c r="Y29" s="37"/>
      <c r="Z29" s="37"/>
      <c r="AA29" s="37"/>
      <c r="AB29" s="37"/>
      <c r="AC29" s="37"/>
      <c r="AD29" s="37"/>
      <c r="AE29" s="37"/>
    </row>
    <row r="30" spans="1:31" s="2" customFormat="1" ht="25.35" customHeight="1">
      <c r="A30" s="37"/>
      <c r="B30" s="42"/>
      <c r="C30" s="37"/>
      <c r="D30" s="123" t="s">
        <v>39</v>
      </c>
      <c r="E30" s="37"/>
      <c r="F30" s="37"/>
      <c r="G30" s="37"/>
      <c r="H30" s="37"/>
      <c r="I30" s="37"/>
      <c r="J30" s="124">
        <f>ROUND(J96, 2)</f>
        <v>0</v>
      </c>
      <c r="K30" s="37"/>
      <c r="L30" s="117"/>
      <c r="S30" s="37"/>
      <c r="T30" s="37"/>
      <c r="U30" s="37"/>
      <c r="V30" s="37"/>
      <c r="W30" s="37"/>
      <c r="X30" s="37"/>
      <c r="Y30" s="37"/>
      <c r="Z30" s="37"/>
      <c r="AA30" s="37"/>
      <c r="AB30" s="37"/>
      <c r="AC30" s="37"/>
      <c r="AD30" s="37"/>
      <c r="AE30" s="37"/>
    </row>
    <row r="31" spans="1:31" s="2" customFormat="1" ht="6.95" customHeight="1">
      <c r="A31" s="37"/>
      <c r="B31" s="42"/>
      <c r="C31" s="37"/>
      <c r="D31" s="122"/>
      <c r="E31" s="122"/>
      <c r="F31" s="122"/>
      <c r="G31" s="122"/>
      <c r="H31" s="122"/>
      <c r="I31" s="122"/>
      <c r="J31" s="122"/>
      <c r="K31" s="122"/>
      <c r="L31" s="117"/>
      <c r="S31" s="37"/>
      <c r="T31" s="37"/>
      <c r="U31" s="37"/>
      <c r="V31" s="37"/>
      <c r="W31" s="37"/>
      <c r="X31" s="37"/>
      <c r="Y31" s="37"/>
      <c r="Z31" s="37"/>
      <c r="AA31" s="37"/>
      <c r="AB31" s="37"/>
      <c r="AC31" s="37"/>
      <c r="AD31" s="37"/>
      <c r="AE31" s="37"/>
    </row>
    <row r="32" spans="1:31" s="2" customFormat="1" ht="14.45" customHeight="1">
      <c r="A32" s="37"/>
      <c r="B32" s="42"/>
      <c r="C32" s="37"/>
      <c r="D32" s="37"/>
      <c r="E32" s="37"/>
      <c r="F32" s="125" t="s">
        <v>41</v>
      </c>
      <c r="G32" s="37"/>
      <c r="H32" s="37"/>
      <c r="I32" s="125" t="s">
        <v>40</v>
      </c>
      <c r="J32" s="125" t="s">
        <v>42</v>
      </c>
      <c r="K32" s="37"/>
      <c r="L32" s="117"/>
      <c r="S32" s="37"/>
      <c r="T32" s="37"/>
      <c r="U32" s="37"/>
      <c r="V32" s="37"/>
      <c r="W32" s="37"/>
      <c r="X32" s="37"/>
      <c r="Y32" s="37"/>
      <c r="Z32" s="37"/>
      <c r="AA32" s="37"/>
      <c r="AB32" s="37"/>
      <c r="AC32" s="37"/>
      <c r="AD32" s="37"/>
      <c r="AE32" s="37"/>
    </row>
    <row r="33" spans="1:31" s="2" customFormat="1" ht="14.45" customHeight="1">
      <c r="A33" s="37"/>
      <c r="B33" s="42"/>
      <c r="C33" s="37"/>
      <c r="D33" s="126" t="s">
        <v>43</v>
      </c>
      <c r="E33" s="116" t="s">
        <v>44</v>
      </c>
      <c r="F33" s="127">
        <f>ROUND((SUM(BE96:BE642)),  2)</f>
        <v>0</v>
      </c>
      <c r="G33" s="37"/>
      <c r="H33" s="37"/>
      <c r="I33" s="128">
        <v>0.21</v>
      </c>
      <c r="J33" s="127">
        <f>ROUND(((SUM(BE96:BE642))*I33),  2)</f>
        <v>0</v>
      </c>
      <c r="K33" s="37"/>
      <c r="L33" s="117"/>
      <c r="S33" s="37"/>
      <c r="T33" s="37"/>
      <c r="U33" s="37"/>
      <c r="V33" s="37"/>
      <c r="W33" s="37"/>
      <c r="X33" s="37"/>
      <c r="Y33" s="37"/>
      <c r="Z33" s="37"/>
      <c r="AA33" s="37"/>
      <c r="AB33" s="37"/>
      <c r="AC33" s="37"/>
      <c r="AD33" s="37"/>
      <c r="AE33" s="37"/>
    </row>
    <row r="34" spans="1:31" s="2" customFormat="1" ht="14.45" customHeight="1">
      <c r="A34" s="37"/>
      <c r="B34" s="42"/>
      <c r="C34" s="37"/>
      <c r="D34" s="37"/>
      <c r="E34" s="116" t="s">
        <v>45</v>
      </c>
      <c r="F34" s="127">
        <f>ROUND((SUM(BF96:BF642)),  2)</f>
        <v>0</v>
      </c>
      <c r="G34" s="37"/>
      <c r="H34" s="37"/>
      <c r="I34" s="128">
        <v>0.12</v>
      </c>
      <c r="J34" s="127">
        <f>ROUND(((SUM(BF96:BF642))*I34),  2)</f>
        <v>0</v>
      </c>
      <c r="K34" s="37"/>
      <c r="L34" s="117"/>
      <c r="S34" s="37"/>
      <c r="T34" s="37"/>
      <c r="U34" s="37"/>
      <c r="V34" s="37"/>
      <c r="W34" s="37"/>
      <c r="X34" s="37"/>
      <c r="Y34" s="37"/>
      <c r="Z34" s="37"/>
      <c r="AA34" s="37"/>
      <c r="AB34" s="37"/>
      <c r="AC34" s="37"/>
      <c r="AD34" s="37"/>
      <c r="AE34" s="37"/>
    </row>
    <row r="35" spans="1:31" s="2" customFormat="1" ht="14.45" hidden="1" customHeight="1">
      <c r="A35" s="37"/>
      <c r="B35" s="42"/>
      <c r="C35" s="37"/>
      <c r="D35" s="37"/>
      <c r="E35" s="116" t="s">
        <v>46</v>
      </c>
      <c r="F35" s="127">
        <f>ROUND((SUM(BG96:BG642)),  2)</f>
        <v>0</v>
      </c>
      <c r="G35" s="37"/>
      <c r="H35" s="37"/>
      <c r="I35" s="128">
        <v>0.21</v>
      </c>
      <c r="J35" s="127">
        <f>0</f>
        <v>0</v>
      </c>
      <c r="K35" s="37"/>
      <c r="L35" s="117"/>
      <c r="S35" s="37"/>
      <c r="T35" s="37"/>
      <c r="U35" s="37"/>
      <c r="V35" s="37"/>
      <c r="W35" s="37"/>
      <c r="X35" s="37"/>
      <c r="Y35" s="37"/>
      <c r="Z35" s="37"/>
      <c r="AA35" s="37"/>
      <c r="AB35" s="37"/>
      <c r="AC35" s="37"/>
      <c r="AD35" s="37"/>
      <c r="AE35" s="37"/>
    </row>
    <row r="36" spans="1:31" s="2" customFormat="1" ht="14.45" hidden="1" customHeight="1">
      <c r="A36" s="37"/>
      <c r="B36" s="42"/>
      <c r="C36" s="37"/>
      <c r="D36" s="37"/>
      <c r="E36" s="116" t="s">
        <v>47</v>
      </c>
      <c r="F36" s="127">
        <f>ROUND((SUM(BH96:BH642)),  2)</f>
        <v>0</v>
      </c>
      <c r="G36" s="37"/>
      <c r="H36" s="37"/>
      <c r="I36" s="128">
        <v>0.12</v>
      </c>
      <c r="J36" s="127">
        <f>0</f>
        <v>0</v>
      </c>
      <c r="K36" s="37"/>
      <c r="L36" s="117"/>
      <c r="S36" s="37"/>
      <c r="T36" s="37"/>
      <c r="U36" s="37"/>
      <c r="V36" s="37"/>
      <c r="W36" s="37"/>
      <c r="X36" s="37"/>
      <c r="Y36" s="37"/>
      <c r="Z36" s="37"/>
      <c r="AA36" s="37"/>
      <c r="AB36" s="37"/>
      <c r="AC36" s="37"/>
      <c r="AD36" s="37"/>
      <c r="AE36" s="37"/>
    </row>
    <row r="37" spans="1:31" s="2" customFormat="1" ht="14.45" hidden="1" customHeight="1">
      <c r="A37" s="37"/>
      <c r="B37" s="42"/>
      <c r="C37" s="37"/>
      <c r="D37" s="37"/>
      <c r="E37" s="116" t="s">
        <v>48</v>
      </c>
      <c r="F37" s="127">
        <f>ROUND((SUM(BI96:BI642)),  2)</f>
        <v>0</v>
      </c>
      <c r="G37" s="37"/>
      <c r="H37" s="37"/>
      <c r="I37" s="128">
        <v>0</v>
      </c>
      <c r="J37" s="127">
        <f>0</f>
        <v>0</v>
      </c>
      <c r="K37" s="37"/>
      <c r="L37" s="117"/>
      <c r="S37" s="37"/>
      <c r="T37" s="37"/>
      <c r="U37" s="37"/>
      <c r="V37" s="37"/>
      <c r="W37" s="37"/>
      <c r="X37" s="37"/>
      <c r="Y37" s="37"/>
      <c r="Z37" s="37"/>
      <c r="AA37" s="37"/>
      <c r="AB37" s="37"/>
      <c r="AC37" s="37"/>
      <c r="AD37" s="37"/>
      <c r="AE37" s="37"/>
    </row>
    <row r="38" spans="1:31" s="2" customFormat="1" ht="6.95" customHeight="1">
      <c r="A38" s="37"/>
      <c r="B38" s="42"/>
      <c r="C38" s="37"/>
      <c r="D38" s="37"/>
      <c r="E38" s="37"/>
      <c r="F38" s="37"/>
      <c r="G38" s="37"/>
      <c r="H38" s="37"/>
      <c r="I38" s="37"/>
      <c r="J38" s="37"/>
      <c r="K38" s="37"/>
      <c r="L38" s="117"/>
      <c r="S38" s="37"/>
      <c r="T38" s="37"/>
      <c r="U38" s="37"/>
      <c r="V38" s="37"/>
      <c r="W38" s="37"/>
      <c r="X38" s="37"/>
      <c r="Y38" s="37"/>
      <c r="Z38" s="37"/>
      <c r="AA38" s="37"/>
      <c r="AB38" s="37"/>
      <c r="AC38" s="37"/>
      <c r="AD38" s="37"/>
      <c r="AE38" s="37"/>
    </row>
    <row r="39" spans="1:31" s="2" customFormat="1" ht="25.35" customHeight="1">
      <c r="A39" s="37"/>
      <c r="B39" s="42"/>
      <c r="C39" s="129"/>
      <c r="D39" s="130" t="s">
        <v>49</v>
      </c>
      <c r="E39" s="131"/>
      <c r="F39" s="131"/>
      <c r="G39" s="132" t="s">
        <v>50</v>
      </c>
      <c r="H39" s="133" t="s">
        <v>51</v>
      </c>
      <c r="I39" s="131"/>
      <c r="J39" s="134">
        <f>SUM(J30:J37)</f>
        <v>0</v>
      </c>
      <c r="K39" s="135"/>
      <c r="L39" s="117"/>
      <c r="S39" s="37"/>
      <c r="T39" s="37"/>
      <c r="U39" s="37"/>
      <c r="V39" s="37"/>
      <c r="W39" s="37"/>
      <c r="X39" s="37"/>
      <c r="Y39" s="37"/>
      <c r="Z39" s="37"/>
      <c r="AA39" s="37"/>
      <c r="AB39" s="37"/>
      <c r="AC39" s="37"/>
      <c r="AD39" s="37"/>
      <c r="AE39" s="37"/>
    </row>
    <row r="40" spans="1:31" s="2" customFormat="1" ht="14.45" customHeight="1">
      <c r="A40" s="37"/>
      <c r="B40" s="136"/>
      <c r="C40" s="137"/>
      <c r="D40" s="137"/>
      <c r="E40" s="137"/>
      <c r="F40" s="137"/>
      <c r="G40" s="137"/>
      <c r="H40" s="137"/>
      <c r="I40" s="137"/>
      <c r="J40" s="137"/>
      <c r="K40" s="137"/>
      <c r="L40" s="117"/>
      <c r="S40" s="37"/>
      <c r="T40" s="37"/>
      <c r="U40" s="37"/>
      <c r="V40" s="37"/>
      <c r="W40" s="37"/>
      <c r="X40" s="37"/>
      <c r="Y40" s="37"/>
      <c r="Z40" s="37"/>
      <c r="AA40" s="37"/>
      <c r="AB40" s="37"/>
      <c r="AC40" s="37"/>
      <c r="AD40" s="37"/>
      <c r="AE40" s="37"/>
    </row>
    <row r="44" spans="1:31" s="2" customFormat="1" ht="6.95" customHeight="1">
      <c r="A44" s="37"/>
      <c r="B44" s="138"/>
      <c r="C44" s="139"/>
      <c r="D44" s="139"/>
      <c r="E44" s="139"/>
      <c r="F44" s="139"/>
      <c r="G44" s="139"/>
      <c r="H44" s="139"/>
      <c r="I44" s="139"/>
      <c r="J44" s="139"/>
      <c r="K44" s="139"/>
      <c r="L44" s="117"/>
      <c r="S44" s="37"/>
      <c r="T44" s="37"/>
      <c r="U44" s="37"/>
      <c r="V44" s="37"/>
      <c r="W44" s="37"/>
      <c r="X44" s="37"/>
      <c r="Y44" s="37"/>
      <c r="Z44" s="37"/>
      <c r="AA44" s="37"/>
      <c r="AB44" s="37"/>
      <c r="AC44" s="37"/>
      <c r="AD44" s="37"/>
      <c r="AE44" s="37"/>
    </row>
    <row r="45" spans="1:31" s="2" customFormat="1" ht="24.95" customHeight="1">
      <c r="A45" s="37"/>
      <c r="B45" s="38"/>
      <c r="C45" s="26" t="s">
        <v>129</v>
      </c>
      <c r="D45" s="39"/>
      <c r="E45" s="39"/>
      <c r="F45" s="39"/>
      <c r="G45" s="39"/>
      <c r="H45" s="39"/>
      <c r="I45" s="39"/>
      <c r="J45" s="39"/>
      <c r="K45" s="39"/>
      <c r="L45" s="117"/>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39"/>
      <c r="J46" s="39"/>
      <c r="K46" s="39"/>
      <c r="L46" s="117"/>
      <c r="S46" s="37"/>
      <c r="T46" s="37"/>
      <c r="U46" s="37"/>
      <c r="V46" s="37"/>
      <c r="W46" s="37"/>
      <c r="X46" s="37"/>
      <c r="Y46" s="37"/>
      <c r="Z46" s="37"/>
      <c r="AA46" s="37"/>
      <c r="AB46" s="37"/>
      <c r="AC46" s="37"/>
      <c r="AD46" s="37"/>
      <c r="AE46" s="37"/>
    </row>
    <row r="47" spans="1:31" s="2" customFormat="1" ht="12" customHeight="1">
      <c r="A47" s="37"/>
      <c r="B47" s="38"/>
      <c r="C47" s="32" t="s">
        <v>16</v>
      </c>
      <c r="D47" s="39"/>
      <c r="E47" s="39"/>
      <c r="F47" s="39"/>
      <c r="G47" s="39"/>
      <c r="H47" s="39"/>
      <c r="I47" s="39"/>
      <c r="J47" s="39"/>
      <c r="K47" s="39"/>
      <c r="L47" s="117"/>
      <c r="S47" s="37"/>
      <c r="T47" s="37"/>
      <c r="U47" s="37"/>
      <c r="V47" s="37"/>
      <c r="W47" s="37"/>
      <c r="X47" s="37"/>
      <c r="Y47" s="37"/>
      <c r="Z47" s="37"/>
      <c r="AA47" s="37"/>
      <c r="AB47" s="37"/>
      <c r="AC47" s="37"/>
      <c r="AD47" s="37"/>
      <c r="AE47" s="37"/>
    </row>
    <row r="48" spans="1:31" s="2" customFormat="1" ht="16.5" customHeight="1">
      <c r="A48" s="37"/>
      <c r="B48" s="38"/>
      <c r="C48" s="39"/>
      <c r="D48" s="39"/>
      <c r="E48" s="420" t="str">
        <f>E7</f>
        <v>Gymnázium a jazyková škola Zlín-rekonstrukce šatny</v>
      </c>
      <c r="F48" s="421"/>
      <c r="G48" s="421"/>
      <c r="H48" s="421"/>
      <c r="I48" s="39"/>
      <c r="J48" s="39"/>
      <c r="K48" s="39"/>
      <c r="L48" s="117"/>
      <c r="S48" s="37"/>
      <c r="T48" s="37"/>
      <c r="U48" s="37"/>
      <c r="V48" s="37"/>
      <c r="W48" s="37"/>
      <c r="X48" s="37"/>
      <c r="Y48" s="37"/>
      <c r="Z48" s="37"/>
      <c r="AA48" s="37"/>
      <c r="AB48" s="37"/>
      <c r="AC48" s="37"/>
      <c r="AD48" s="37"/>
      <c r="AE48" s="37"/>
    </row>
    <row r="49" spans="1:47" s="2" customFormat="1" ht="12" customHeight="1">
      <c r="A49" s="37"/>
      <c r="B49" s="38"/>
      <c r="C49" s="32" t="s">
        <v>126</v>
      </c>
      <c r="D49" s="39"/>
      <c r="E49" s="39"/>
      <c r="F49" s="39"/>
      <c r="G49" s="39"/>
      <c r="H49" s="39"/>
      <c r="I49" s="39"/>
      <c r="J49" s="39"/>
      <c r="K49" s="39"/>
      <c r="L49" s="117"/>
      <c r="S49" s="37"/>
      <c r="T49" s="37"/>
      <c r="U49" s="37"/>
      <c r="V49" s="37"/>
      <c r="W49" s="37"/>
      <c r="X49" s="37"/>
      <c r="Y49" s="37"/>
      <c r="Z49" s="37"/>
      <c r="AA49" s="37"/>
      <c r="AB49" s="37"/>
      <c r="AC49" s="37"/>
      <c r="AD49" s="37"/>
      <c r="AE49" s="37"/>
    </row>
    <row r="50" spans="1:47" s="2" customFormat="1" ht="16.5" customHeight="1">
      <c r="A50" s="37"/>
      <c r="B50" s="38"/>
      <c r="C50" s="39"/>
      <c r="D50" s="39"/>
      <c r="E50" s="368" t="str">
        <f>E9</f>
        <v>2024/OST/02-11 - D.1.1-Architektonické a stavebně technické řešení (vč.statiky a PBŘ)</v>
      </c>
      <c r="F50" s="422"/>
      <c r="G50" s="422"/>
      <c r="H50" s="422"/>
      <c r="I50" s="39"/>
      <c r="J50" s="39"/>
      <c r="K50" s="39"/>
      <c r="L50" s="117"/>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39"/>
      <c r="J51" s="39"/>
      <c r="K51" s="39"/>
      <c r="L51" s="117"/>
      <c r="S51" s="37"/>
      <c r="T51" s="37"/>
      <c r="U51" s="37"/>
      <c r="V51" s="37"/>
      <c r="W51" s="37"/>
      <c r="X51" s="37"/>
      <c r="Y51" s="37"/>
      <c r="Z51" s="37"/>
      <c r="AA51" s="37"/>
      <c r="AB51" s="37"/>
      <c r="AC51" s="37"/>
      <c r="AD51" s="37"/>
      <c r="AE51" s="37"/>
    </row>
    <row r="52" spans="1:47" s="2" customFormat="1" ht="12" customHeight="1">
      <c r="A52" s="37"/>
      <c r="B52" s="38"/>
      <c r="C52" s="32" t="s">
        <v>22</v>
      </c>
      <c r="D52" s="39"/>
      <c r="E52" s="39"/>
      <c r="F52" s="30" t="str">
        <f>F12</f>
        <v xml:space="preserve"> </v>
      </c>
      <c r="G52" s="39"/>
      <c r="H52" s="39"/>
      <c r="I52" s="32" t="s">
        <v>24</v>
      </c>
      <c r="J52" s="62" t="str">
        <f>IF(J12="","",J12)</f>
        <v>7. 2. 2024</v>
      </c>
      <c r="K52" s="39"/>
      <c r="L52" s="117"/>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39"/>
      <c r="J53" s="39"/>
      <c r="K53" s="39"/>
      <c r="L53" s="117"/>
      <c r="S53" s="37"/>
      <c r="T53" s="37"/>
      <c r="U53" s="37"/>
      <c r="V53" s="37"/>
      <c r="W53" s="37"/>
      <c r="X53" s="37"/>
      <c r="Y53" s="37"/>
      <c r="Z53" s="37"/>
      <c r="AA53" s="37"/>
      <c r="AB53" s="37"/>
      <c r="AC53" s="37"/>
      <c r="AD53" s="37"/>
      <c r="AE53" s="37"/>
    </row>
    <row r="54" spans="1:47" s="2" customFormat="1" ht="15.2" customHeight="1">
      <c r="A54" s="37"/>
      <c r="B54" s="38"/>
      <c r="C54" s="32" t="s">
        <v>26</v>
      </c>
      <c r="D54" s="39"/>
      <c r="E54" s="39"/>
      <c r="F54" s="30" t="str">
        <f>E15</f>
        <v>Gymnáziu a jazyková škola Zlín</v>
      </c>
      <c r="G54" s="39"/>
      <c r="H54" s="39"/>
      <c r="I54" s="32" t="s">
        <v>32</v>
      </c>
      <c r="J54" s="35" t="str">
        <f>E21</f>
        <v>PROST 2000 Zlín</v>
      </c>
      <c r="K54" s="39"/>
      <c r="L54" s="117"/>
      <c r="S54" s="37"/>
      <c r="T54" s="37"/>
      <c r="U54" s="37"/>
      <c r="V54" s="37"/>
      <c r="W54" s="37"/>
      <c r="X54" s="37"/>
      <c r="Y54" s="37"/>
      <c r="Z54" s="37"/>
      <c r="AA54" s="37"/>
      <c r="AB54" s="37"/>
      <c r="AC54" s="37"/>
      <c r="AD54" s="37"/>
      <c r="AE54" s="37"/>
    </row>
    <row r="55" spans="1:47" s="2" customFormat="1" ht="15.2" customHeight="1">
      <c r="A55" s="37"/>
      <c r="B55" s="38"/>
      <c r="C55" s="32" t="s">
        <v>30</v>
      </c>
      <c r="D55" s="39"/>
      <c r="E55" s="39"/>
      <c r="F55" s="30" t="str">
        <f>IF(E18="","",E18)</f>
        <v>Vyplň údaj</v>
      </c>
      <c r="G55" s="39"/>
      <c r="H55" s="39"/>
      <c r="I55" s="32" t="s">
        <v>35</v>
      </c>
      <c r="J55" s="35" t="str">
        <f>E24</f>
        <v>Ing.A.Hejmalová</v>
      </c>
      <c r="K55" s="39"/>
      <c r="L55" s="117"/>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39"/>
      <c r="J56" s="39"/>
      <c r="K56" s="39"/>
      <c r="L56" s="117"/>
      <c r="S56" s="37"/>
      <c r="T56" s="37"/>
      <c r="U56" s="37"/>
      <c r="V56" s="37"/>
      <c r="W56" s="37"/>
      <c r="X56" s="37"/>
      <c r="Y56" s="37"/>
      <c r="Z56" s="37"/>
      <c r="AA56" s="37"/>
      <c r="AB56" s="37"/>
      <c r="AC56" s="37"/>
      <c r="AD56" s="37"/>
      <c r="AE56" s="37"/>
    </row>
    <row r="57" spans="1:47" s="2" customFormat="1" ht="29.25" customHeight="1">
      <c r="A57" s="37"/>
      <c r="B57" s="38"/>
      <c r="C57" s="140" t="s">
        <v>130</v>
      </c>
      <c r="D57" s="141"/>
      <c r="E57" s="141"/>
      <c r="F57" s="141"/>
      <c r="G57" s="141"/>
      <c r="H57" s="141"/>
      <c r="I57" s="141"/>
      <c r="J57" s="142" t="s">
        <v>131</v>
      </c>
      <c r="K57" s="141"/>
      <c r="L57" s="117"/>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39"/>
      <c r="J58" s="39"/>
      <c r="K58" s="39"/>
      <c r="L58" s="117"/>
      <c r="S58" s="37"/>
      <c r="T58" s="37"/>
      <c r="U58" s="37"/>
      <c r="V58" s="37"/>
      <c r="W58" s="37"/>
      <c r="X58" s="37"/>
      <c r="Y58" s="37"/>
      <c r="Z58" s="37"/>
      <c r="AA58" s="37"/>
      <c r="AB58" s="37"/>
      <c r="AC58" s="37"/>
      <c r="AD58" s="37"/>
      <c r="AE58" s="37"/>
    </row>
    <row r="59" spans="1:47" s="2" customFormat="1" ht="22.9" customHeight="1">
      <c r="A59" s="37"/>
      <c r="B59" s="38"/>
      <c r="C59" s="143" t="s">
        <v>71</v>
      </c>
      <c r="D59" s="39"/>
      <c r="E59" s="39"/>
      <c r="F59" s="39"/>
      <c r="G59" s="39"/>
      <c r="H59" s="39"/>
      <c r="I59" s="39"/>
      <c r="J59" s="80">
        <f>J96</f>
        <v>0</v>
      </c>
      <c r="K59" s="39"/>
      <c r="L59" s="117"/>
      <c r="S59" s="37"/>
      <c r="T59" s="37"/>
      <c r="U59" s="37"/>
      <c r="V59" s="37"/>
      <c r="W59" s="37"/>
      <c r="X59" s="37"/>
      <c r="Y59" s="37"/>
      <c r="Z59" s="37"/>
      <c r="AA59" s="37"/>
      <c r="AB59" s="37"/>
      <c r="AC59" s="37"/>
      <c r="AD59" s="37"/>
      <c r="AE59" s="37"/>
      <c r="AU59" s="20" t="s">
        <v>132</v>
      </c>
    </row>
    <row r="60" spans="1:47" s="9" customFormat="1" ht="24.95" customHeight="1">
      <c r="B60" s="144"/>
      <c r="C60" s="145"/>
      <c r="D60" s="146" t="s">
        <v>133</v>
      </c>
      <c r="E60" s="147"/>
      <c r="F60" s="147"/>
      <c r="G60" s="147"/>
      <c r="H60" s="147"/>
      <c r="I60" s="147"/>
      <c r="J60" s="148">
        <f>J97</f>
        <v>0</v>
      </c>
      <c r="K60" s="145"/>
      <c r="L60" s="149"/>
    </row>
    <row r="61" spans="1:47" s="10" customFormat="1" ht="19.899999999999999" customHeight="1">
      <c r="B61" s="150"/>
      <c r="C61" s="100"/>
      <c r="D61" s="151" t="s">
        <v>134</v>
      </c>
      <c r="E61" s="152"/>
      <c r="F61" s="152"/>
      <c r="G61" s="152"/>
      <c r="H61" s="152"/>
      <c r="I61" s="152"/>
      <c r="J61" s="153">
        <f>J98</f>
        <v>0</v>
      </c>
      <c r="K61" s="100"/>
      <c r="L61" s="154"/>
    </row>
    <row r="62" spans="1:47" s="10" customFormat="1" ht="19.899999999999999" customHeight="1">
      <c r="B62" s="150"/>
      <c r="C62" s="100"/>
      <c r="D62" s="151" t="s">
        <v>135</v>
      </c>
      <c r="E62" s="152"/>
      <c r="F62" s="152"/>
      <c r="G62" s="152"/>
      <c r="H62" s="152"/>
      <c r="I62" s="152"/>
      <c r="J62" s="153">
        <f>J155</f>
        <v>0</v>
      </c>
      <c r="K62" s="100"/>
      <c r="L62" s="154"/>
    </row>
    <row r="63" spans="1:47" s="10" customFormat="1" ht="19.899999999999999" customHeight="1">
      <c r="B63" s="150"/>
      <c r="C63" s="100"/>
      <c r="D63" s="151" t="s">
        <v>136</v>
      </c>
      <c r="E63" s="152"/>
      <c r="F63" s="152"/>
      <c r="G63" s="152"/>
      <c r="H63" s="152"/>
      <c r="I63" s="152"/>
      <c r="J63" s="153">
        <f>J161</f>
        <v>0</v>
      </c>
      <c r="K63" s="100"/>
      <c r="L63" s="154"/>
    </row>
    <row r="64" spans="1:47" s="10" customFormat="1" ht="19.899999999999999" customHeight="1">
      <c r="B64" s="150"/>
      <c r="C64" s="100"/>
      <c r="D64" s="151" t="s">
        <v>137</v>
      </c>
      <c r="E64" s="152"/>
      <c r="F64" s="152"/>
      <c r="G64" s="152"/>
      <c r="H64" s="152"/>
      <c r="I64" s="152"/>
      <c r="J64" s="153">
        <f>J267</f>
        <v>0</v>
      </c>
      <c r="K64" s="100"/>
      <c r="L64" s="154"/>
    </row>
    <row r="65" spans="1:31" s="10" customFormat="1" ht="19.899999999999999" customHeight="1">
      <c r="B65" s="150"/>
      <c r="C65" s="100"/>
      <c r="D65" s="151" t="s">
        <v>138</v>
      </c>
      <c r="E65" s="152"/>
      <c r="F65" s="152"/>
      <c r="G65" s="152"/>
      <c r="H65" s="152"/>
      <c r="I65" s="152"/>
      <c r="J65" s="153">
        <f>J349</f>
        <v>0</v>
      </c>
      <c r="K65" s="100"/>
      <c r="L65" s="154"/>
    </row>
    <row r="66" spans="1:31" s="10" customFormat="1" ht="19.899999999999999" customHeight="1">
      <c r="B66" s="150"/>
      <c r="C66" s="100"/>
      <c r="D66" s="151" t="s">
        <v>139</v>
      </c>
      <c r="E66" s="152"/>
      <c r="F66" s="152"/>
      <c r="G66" s="152"/>
      <c r="H66" s="152"/>
      <c r="I66" s="152"/>
      <c r="J66" s="153">
        <f>J360</f>
        <v>0</v>
      </c>
      <c r="K66" s="100"/>
      <c r="L66" s="154"/>
    </row>
    <row r="67" spans="1:31" s="9" customFormat="1" ht="24.95" customHeight="1">
      <c r="B67" s="144"/>
      <c r="C67" s="145"/>
      <c r="D67" s="146" t="s">
        <v>140</v>
      </c>
      <c r="E67" s="147"/>
      <c r="F67" s="147"/>
      <c r="G67" s="147"/>
      <c r="H67" s="147"/>
      <c r="I67" s="147"/>
      <c r="J67" s="148">
        <f>J364</f>
        <v>0</v>
      </c>
      <c r="K67" s="145"/>
      <c r="L67" s="149"/>
    </row>
    <row r="68" spans="1:31" s="10" customFormat="1" ht="19.899999999999999" customHeight="1">
      <c r="B68" s="150"/>
      <c r="C68" s="100"/>
      <c r="D68" s="151" t="s">
        <v>141</v>
      </c>
      <c r="E68" s="152"/>
      <c r="F68" s="152"/>
      <c r="G68" s="152"/>
      <c r="H68" s="152"/>
      <c r="I68" s="152"/>
      <c r="J68" s="153">
        <f>J365</f>
        <v>0</v>
      </c>
      <c r="K68" s="100"/>
      <c r="L68" s="154"/>
    </row>
    <row r="69" spans="1:31" s="10" customFormat="1" ht="19.899999999999999" customHeight="1">
      <c r="B69" s="150"/>
      <c r="C69" s="100"/>
      <c r="D69" s="151" t="s">
        <v>142</v>
      </c>
      <c r="E69" s="152"/>
      <c r="F69" s="152"/>
      <c r="G69" s="152"/>
      <c r="H69" s="152"/>
      <c r="I69" s="152"/>
      <c r="J69" s="153">
        <f>J374</f>
        <v>0</v>
      </c>
      <c r="K69" s="100"/>
      <c r="L69" s="154"/>
    </row>
    <row r="70" spans="1:31" s="10" customFormat="1" ht="19.899999999999999" customHeight="1">
      <c r="B70" s="150"/>
      <c r="C70" s="100"/>
      <c r="D70" s="151" t="s">
        <v>143</v>
      </c>
      <c r="E70" s="152"/>
      <c r="F70" s="152"/>
      <c r="G70" s="152"/>
      <c r="H70" s="152"/>
      <c r="I70" s="152"/>
      <c r="J70" s="153">
        <f>J387</f>
        <v>0</v>
      </c>
      <c r="K70" s="100"/>
      <c r="L70" s="154"/>
    </row>
    <row r="71" spans="1:31" s="10" customFormat="1" ht="19.899999999999999" customHeight="1">
      <c r="B71" s="150"/>
      <c r="C71" s="100"/>
      <c r="D71" s="151" t="s">
        <v>144</v>
      </c>
      <c r="E71" s="152"/>
      <c r="F71" s="152"/>
      <c r="G71" s="152"/>
      <c r="H71" s="152"/>
      <c r="I71" s="152"/>
      <c r="J71" s="153">
        <f>J394</f>
        <v>0</v>
      </c>
      <c r="K71" s="100"/>
      <c r="L71" s="154"/>
    </row>
    <row r="72" spans="1:31" s="10" customFormat="1" ht="19.899999999999999" customHeight="1">
      <c r="B72" s="150"/>
      <c r="C72" s="100"/>
      <c r="D72" s="151" t="s">
        <v>145</v>
      </c>
      <c r="E72" s="152"/>
      <c r="F72" s="152"/>
      <c r="G72" s="152"/>
      <c r="H72" s="152"/>
      <c r="I72" s="152"/>
      <c r="J72" s="153">
        <f>J418</f>
        <v>0</v>
      </c>
      <c r="K72" s="100"/>
      <c r="L72" s="154"/>
    </row>
    <row r="73" spans="1:31" s="10" customFormat="1" ht="19.899999999999999" customHeight="1">
      <c r="B73" s="150"/>
      <c r="C73" s="100"/>
      <c r="D73" s="151" t="s">
        <v>146</v>
      </c>
      <c r="E73" s="152"/>
      <c r="F73" s="152"/>
      <c r="G73" s="152"/>
      <c r="H73" s="152"/>
      <c r="I73" s="152"/>
      <c r="J73" s="153">
        <f>J427</f>
        <v>0</v>
      </c>
      <c r="K73" s="100"/>
      <c r="L73" s="154"/>
    </row>
    <row r="74" spans="1:31" s="10" customFormat="1" ht="19.899999999999999" customHeight="1">
      <c r="B74" s="150"/>
      <c r="C74" s="100"/>
      <c r="D74" s="151" t="s">
        <v>147</v>
      </c>
      <c r="E74" s="152"/>
      <c r="F74" s="152"/>
      <c r="G74" s="152"/>
      <c r="H74" s="152"/>
      <c r="I74" s="152"/>
      <c r="J74" s="153">
        <f>J508</f>
        <v>0</v>
      </c>
      <c r="K74" s="100"/>
      <c r="L74" s="154"/>
    </row>
    <row r="75" spans="1:31" s="10" customFormat="1" ht="19.899999999999999" customHeight="1">
      <c r="B75" s="150"/>
      <c r="C75" s="100"/>
      <c r="D75" s="151" t="s">
        <v>148</v>
      </c>
      <c r="E75" s="152"/>
      <c r="F75" s="152"/>
      <c r="G75" s="152"/>
      <c r="H75" s="152"/>
      <c r="I75" s="152"/>
      <c r="J75" s="153">
        <f>J569</f>
        <v>0</v>
      </c>
      <c r="K75" s="100"/>
      <c r="L75" s="154"/>
    </row>
    <row r="76" spans="1:31" s="10" customFormat="1" ht="19.899999999999999" customHeight="1">
      <c r="B76" s="150"/>
      <c r="C76" s="100"/>
      <c r="D76" s="151" t="s">
        <v>149</v>
      </c>
      <c r="E76" s="152"/>
      <c r="F76" s="152"/>
      <c r="G76" s="152"/>
      <c r="H76" s="152"/>
      <c r="I76" s="152"/>
      <c r="J76" s="153">
        <f>J596</f>
        <v>0</v>
      </c>
      <c r="K76" s="100"/>
      <c r="L76" s="154"/>
    </row>
    <row r="77" spans="1:31" s="2" customFormat="1" ht="21.75" customHeight="1">
      <c r="A77" s="37"/>
      <c r="B77" s="38"/>
      <c r="C77" s="39"/>
      <c r="D77" s="39"/>
      <c r="E77" s="39"/>
      <c r="F77" s="39"/>
      <c r="G77" s="39"/>
      <c r="H77" s="39"/>
      <c r="I77" s="39"/>
      <c r="J77" s="39"/>
      <c r="K77" s="39"/>
      <c r="L77" s="117"/>
      <c r="S77" s="37"/>
      <c r="T77" s="37"/>
      <c r="U77" s="37"/>
      <c r="V77" s="37"/>
      <c r="W77" s="37"/>
      <c r="X77" s="37"/>
      <c r="Y77" s="37"/>
      <c r="Z77" s="37"/>
      <c r="AA77" s="37"/>
      <c r="AB77" s="37"/>
      <c r="AC77" s="37"/>
      <c r="AD77" s="37"/>
      <c r="AE77" s="37"/>
    </row>
    <row r="78" spans="1:31" s="2" customFormat="1" ht="6.95" customHeight="1">
      <c r="A78" s="37"/>
      <c r="B78" s="50"/>
      <c r="C78" s="51"/>
      <c r="D78" s="51"/>
      <c r="E78" s="51"/>
      <c r="F78" s="51"/>
      <c r="G78" s="51"/>
      <c r="H78" s="51"/>
      <c r="I78" s="51"/>
      <c r="J78" s="51"/>
      <c r="K78" s="51"/>
      <c r="L78" s="117"/>
      <c r="S78" s="37"/>
      <c r="T78" s="37"/>
      <c r="U78" s="37"/>
      <c r="V78" s="37"/>
      <c r="W78" s="37"/>
      <c r="X78" s="37"/>
      <c r="Y78" s="37"/>
      <c r="Z78" s="37"/>
      <c r="AA78" s="37"/>
      <c r="AB78" s="37"/>
      <c r="AC78" s="37"/>
      <c r="AD78" s="37"/>
      <c r="AE78" s="37"/>
    </row>
    <row r="82" spans="1:63" s="2" customFormat="1" ht="6.95" customHeight="1">
      <c r="A82" s="37"/>
      <c r="B82" s="52"/>
      <c r="C82" s="53"/>
      <c r="D82" s="53"/>
      <c r="E82" s="53"/>
      <c r="F82" s="53"/>
      <c r="G82" s="53"/>
      <c r="H82" s="53"/>
      <c r="I82" s="53"/>
      <c r="J82" s="53"/>
      <c r="K82" s="53"/>
      <c r="L82" s="117"/>
      <c r="S82" s="37"/>
      <c r="T82" s="37"/>
      <c r="U82" s="37"/>
      <c r="V82" s="37"/>
      <c r="W82" s="37"/>
      <c r="X82" s="37"/>
      <c r="Y82" s="37"/>
      <c r="Z82" s="37"/>
      <c r="AA82" s="37"/>
      <c r="AB82" s="37"/>
      <c r="AC82" s="37"/>
      <c r="AD82" s="37"/>
      <c r="AE82" s="37"/>
    </row>
    <row r="83" spans="1:63" s="2" customFormat="1" ht="24.95" customHeight="1">
      <c r="A83" s="37"/>
      <c r="B83" s="38"/>
      <c r="C83" s="26" t="s">
        <v>150</v>
      </c>
      <c r="D83" s="39"/>
      <c r="E83" s="39"/>
      <c r="F83" s="39"/>
      <c r="G83" s="39"/>
      <c r="H83" s="39"/>
      <c r="I83" s="39"/>
      <c r="J83" s="39"/>
      <c r="K83" s="39"/>
      <c r="L83" s="117"/>
      <c r="S83" s="37"/>
      <c r="T83" s="37"/>
      <c r="U83" s="37"/>
      <c r="V83" s="37"/>
      <c r="W83" s="37"/>
      <c r="X83" s="37"/>
      <c r="Y83" s="37"/>
      <c r="Z83" s="37"/>
      <c r="AA83" s="37"/>
      <c r="AB83" s="37"/>
      <c r="AC83" s="37"/>
      <c r="AD83" s="37"/>
      <c r="AE83" s="37"/>
    </row>
    <row r="84" spans="1:63" s="2" customFormat="1" ht="6.95" customHeight="1">
      <c r="A84" s="37"/>
      <c r="B84" s="38"/>
      <c r="C84" s="39"/>
      <c r="D84" s="39"/>
      <c r="E84" s="39"/>
      <c r="F84" s="39"/>
      <c r="G84" s="39"/>
      <c r="H84" s="39"/>
      <c r="I84" s="39"/>
      <c r="J84" s="39"/>
      <c r="K84" s="39"/>
      <c r="L84" s="117"/>
      <c r="S84" s="37"/>
      <c r="T84" s="37"/>
      <c r="U84" s="37"/>
      <c r="V84" s="37"/>
      <c r="W84" s="37"/>
      <c r="X84" s="37"/>
      <c r="Y84" s="37"/>
      <c r="Z84" s="37"/>
      <c r="AA84" s="37"/>
      <c r="AB84" s="37"/>
      <c r="AC84" s="37"/>
      <c r="AD84" s="37"/>
      <c r="AE84" s="37"/>
    </row>
    <row r="85" spans="1:63" s="2" customFormat="1" ht="12" customHeight="1">
      <c r="A85" s="37"/>
      <c r="B85" s="38"/>
      <c r="C85" s="32" t="s">
        <v>16</v>
      </c>
      <c r="D85" s="39"/>
      <c r="E85" s="39"/>
      <c r="F85" s="39"/>
      <c r="G85" s="39"/>
      <c r="H85" s="39"/>
      <c r="I85" s="39"/>
      <c r="J85" s="39"/>
      <c r="K85" s="39"/>
      <c r="L85" s="117"/>
      <c r="S85" s="37"/>
      <c r="T85" s="37"/>
      <c r="U85" s="37"/>
      <c r="V85" s="37"/>
      <c r="W85" s="37"/>
      <c r="X85" s="37"/>
      <c r="Y85" s="37"/>
      <c r="Z85" s="37"/>
      <c r="AA85" s="37"/>
      <c r="AB85" s="37"/>
      <c r="AC85" s="37"/>
      <c r="AD85" s="37"/>
      <c r="AE85" s="37"/>
    </row>
    <row r="86" spans="1:63" s="2" customFormat="1" ht="16.5" customHeight="1">
      <c r="A86" s="37"/>
      <c r="B86" s="38"/>
      <c r="C86" s="39"/>
      <c r="D86" s="39"/>
      <c r="E86" s="420" t="str">
        <f>E7</f>
        <v>Gymnázium a jazyková škola Zlín-rekonstrukce šatny</v>
      </c>
      <c r="F86" s="421"/>
      <c r="G86" s="421"/>
      <c r="H86" s="421"/>
      <c r="I86" s="39"/>
      <c r="J86" s="39"/>
      <c r="K86" s="39"/>
      <c r="L86" s="117"/>
      <c r="S86" s="37"/>
      <c r="T86" s="37"/>
      <c r="U86" s="37"/>
      <c r="V86" s="37"/>
      <c r="W86" s="37"/>
      <c r="X86" s="37"/>
      <c r="Y86" s="37"/>
      <c r="Z86" s="37"/>
      <c r="AA86" s="37"/>
      <c r="AB86" s="37"/>
      <c r="AC86" s="37"/>
      <c r="AD86" s="37"/>
      <c r="AE86" s="37"/>
    </row>
    <row r="87" spans="1:63" s="2" customFormat="1" ht="12" customHeight="1">
      <c r="A87" s="37"/>
      <c r="B87" s="38"/>
      <c r="C87" s="32" t="s">
        <v>126</v>
      </c>
      <c r="D87" s="39"/>
      <c r="E87" s="39"/>
      <c r="F87" s="39"/>
      <c r="G87" s="39"/>
      <c r="H87" s="39"/>
      <c r="I87" s="39"/>
      <c r="J87" s="39"/>
      <c r="K87" s="39"/>
      <c r="L87" s="117"/>
      <c r="S87" s="37"/>
      <c r="T87" s="37"/>
      <c r="U87" s="37"/>
      <c r="V87" s="37"/>
      <c r="W87" s="37"/>
      <c r="X87" s="37"/>
      <c r="Y87" s="37"/>
      <c r="Z87" s="37"/>
      <c r="AA87" s="37"/>
      <c r="AB87" s="37"/>
      <c r="AC87" s="37"/>
      <c r="AD87" s="37"/>
      <c r="AE87" s="37"/>
    </row>
    <row r="88" spans="1:63" s="2" customFormat="1" ht="16.5" customHeight="1">
      <c r="A88" s="37"/>
      <c r="B88" s="38"/>
      <c r="C88" s="39"/>
      <c r="D88" s="39"/>
      <c r="E88" s="368" t="str">
        <f>E9</f>
        <v>2024/OST/02-11 - D.1.1-Architektonické a stavebně technické řešení (vč.statiky a PBŘ)</v>
      </c>
      <c r="F88" s="422"/>
      <c r="G88" s="422"/>
      <c r="H88" s="422"/>
      <c r="I88" s="39"/>
      <c r="J88" s="39"/>
      <c r="K88" s="39"/>
      <c r="L88" s="117"/>
      <c r="S88" s="37"/>
      <c r="T88" s="37"/>
      <c r="U88" s="37"/>
      <c r="V88" s="37"/>
      <c r="W88" s="37"/>
      <c r="X88" s="37"/>
      <c r="Y88" s="37"/>
      <c r="Z88" s="37"/>
      <c r="AA88" s="37"/>
      <c r="AB88" s="37"/>
      <c r="AC88" s="37"/>
      <c r="AD88" s="37"/>
      <c r="AE88" s="37"/>
    </row>
    <row r="89" spans="1:63" s="2" customFormat="1" ht="6.95" customHeight="1">
      <c r="A89" s="37"/>
      <c r="B89" s="38"/>
      <c r="C89" s="39"/>
      <c r="D89" s="39"/>
      <c r="E89" s="39"/>
      <c r="F89" s="39"/>
      <c r="G89" s="39"/>
      <c r="H89" s="39"/>
      <c r="I89" s="39"/>
      <c r="J89" s="39"/>
      <c r="K89" s="39"/>
      <c r="L89" s="117"/>
      <c r="S89" s="37"/>
      <c r="T89" s="37"/>
      <c r="U89" s="37"/>
      <c r="V89" s="37"/>
      <c r="W89" s="37"/>
      <c r="X89" s="37"/>
      <c r="Y89" s="37"/>
      <c r="Z89" s="37"/>
      <c r="AA89" s="37"/>
      <c r="AB89" s="37"/>
      <c r="AC89" s="37"/>
      <c r="AD89" s="37"/>
      <c r="AE89" s="37"/>
    </row>
    <row r="90" spans="1:63" s="2" customFormat="1" ht="12" customHeight="1">
      <c r="A90" s="37"/>
      <c r="B90" s="38"/>
      <c r="C90" s="32" t="s">
        <v>22</v>
      </c>
      <c r="D90" s="39"/>
      <c r="E90" s="39"/>
      <c r="F90" s="30" t="str">
        <f>F12</f>
        <v xml:space="preserve"> </v>
      </c>
      <c r="G90" s="39"/>
      <c r="H90" s="39"/>
      <c r="I90" s="32" t="s">
        <v>24</v>
      </c>
      <c r="J90" s="62" t="str">
        <f>IF(J12="","",J12)</f>
        <v>7. 2. 2024</v>
      </c>
      <c r="K90" s="39"/>
      <c r="L90" s="117"/>
      <c r="S90" s="37"/>
      <c r="T90" s="37"/>
      <c r="U90" s="37"/>
      <c r="V90" s="37"/>
      <c r="W90" s="37"/>
      <c r="X90" s="37"/>
      <c r="Y90" s="37"/>
      <c r="Z90" s="37"/>
      <c r="AA90" s="37"/>
      <c r="AB90" s="37"/>
      <c r="AC90" s="37"/>
      <c r="AD90" s="37"/>
      <c r="AE90" s="37"/>
    </row>
    <row r="91" spans="1:63" s="2" customFormat="1" ht="6.95" customHeight="1">
      <c r="A91" s="37"/>
      <c r="B91" s="38"/>
      <c r="C91" s="39"/>
      <c r="D91" s="39"/>
      <c r="E91" s="39"/>
      <c r="F91" s="39"/>
      <c r="G91" s="39"/>
      <c r="H91" s="39"/>
      <c r="I91" s="39"/>
      <c r="J91" s="39"/>
      <c r="K91" s="39"/>
      <c r="L91" s="117"/>
      <c r="S91" s="37"/>
      <c r="T91" s="37"/>
      <c r="U91" s="37"/>
      <c r="V91" s="37"/>
      <c r="W91" s="37"/>
      <c r="X91" s="37"/>
      <c r="Y91" s="37"/>
      <c r="Z91" s="37"/>
      <c r="AA91" s="37"/>
      <c r="AB91" s="37"/>
      <c r="AC91" s="37"/>
      <c r="AD91" s="37"/>
      <c r="AE91" s="37"/>
    </row>
    <row r="92" spans="1:63" s="2" customFormat="1" ht="15.2" customHeight="1">
      <c r="A92" s="37"/>
      <c r="B92" s="38"/>
      <c r="C92" s="32" t="s">
        <v>26</v>
      </c>
      <c r="D92" s="39"/>
      <c r="E92" s="39"/>
      <c r="F92" s="30" t="str">
        <f>E15</f>
        <v>Gymnáziu a jazyková škola Zlín</v>
      </c>
      <c r="G92" s="39"/>
      <c r="H92" s="39"/>
      <c r="I92" s="32" t="s">
        <v>32</v>
      </c>
      <c r="J92" s="35" t="str">
        <f>E21</f>
        <v>PROST 2000 Zlín</v>
      </c>
      <c r="K92" s="39"/>
      <c r="L92" s="117"/>
      <c r="S92" s="37"/>
      <c r="T92" s="37"/>
      <c r="U92" s="37"/>
      <c r="V92" s="37"/>
      <c r="W92" s="37"/>
      <c r="X92" s="37"/>
      <c r="Y92" s="37"/>
      <c r="Z92" s="37"/>
      <c r="AA92" s="37"/>
      <c r="AB92" s="37"/>
      <c r="AC92" s="37"/>
      <c r="AD92" s="37"/>
      <c r="AE92" s="37"/>
    </row>
    <row r="93" spans="1:63" s="2" customFormat="1" ht="15.2" customHeight="1">
      <c r="A93" s="37"/>
      <c r="B93" s="38"/>
      <c r="C93" s="32" t="s">
        <v>30</v>
      </c>
      <c r="D93" s="39"/>
      <c r="E93" s="39"/>
      <c r="F93" s="30" t="str">
        <f>IF(E18="","",E18)</f>
        <v>Vyplň údaj</v>
      </c>
      <c r="G93" s="39"/>
      <c r="H93" s="39"/>
      <c r="I93" s="32" t="s">
        <v>35</v>
      </c>
      <c r="J93" s="35" t="str">
        <f>E24</f>
        <v>Ing.A.Hejmalová</v>
      </c>
      <c r="K93" s="39"/>
      <c r="L93" s="117"/>
      <c r="S93" s="37"/>
      <c r="T93" s="37"/>
      <c r="U93" s="37"/>
      <c r="V93" s="37"/>
      <c r="W93" s="37"/>
      <c r="X93" s="37"/>
      <c r="Y93" s="37"/>
      <c r="Z93" s="37"/>
      <c r="AA93" s="37"/>
      <c r="AB93" s="37"/>
      <c r="AC93" s="37"/>
      <c r="AD93" s="37"/>
      <c r="AE93" s="37"/>
    </row>
    <row r="94" spans="1:63" s="2" customFormat="1" ht="10.35" customHeight="1">
      <c r="A94" s="37"/>
      <c r="B94" s="38"/>
      <c r="C94" s="39"/>
      <c r="D94" s="39"/>
      <c r="E94" s="39"/>
      <c r="F94" s="39"/>
      <c r="G94" s="39"/>
      <c r="H94" s="39"/>
      <c r="I94" s="39"/>
      <c r="J94" s="39"/>
      <c r="K94" s="39"/>
      <c r="L94" s="117"/>
      <c r="S94" s="37"/>
      <c r="T94" s="37"/>
      <c r="U94" s="37"/>
      <c r="V94" s="37"/>
      <c r="W94" s="37"/>
      <c r="X94" s="37"/>
      <c r="Y94" s="37"/>
      <c r="Z94" s="37"/>
      <c r="AA94" s="37"/>
      <c r="AB94" s="37"/>
      <c r="AC94" s="37"/>
      <c r="AD94" s="37"/>
      <c r="AE94" s="37"/>
    </row>
    <row r="95" spans="1:63" s="11" customFormat="1" ht="29.25" customHeight="1">
      <c r="A95" s="155"/>
      <c r="B95" s="156"/>
      <c r="C95" s="157" t="s">
        <v>151</v>
      </c>
      <c r="D95" s="158" t="s">
        <v>58</v>
      </c>
      <c r="E95" s="158" t="s">
        <v>54</v>
      </c>
      <c r="F95" s="158" t="s">
        <v>55</v>
      </c>
      <c r="G95" s="158" t="s">
        <v>152</v>
      </c>
      <c r="H95" s="158" t="s">
        <v>153</v>
      </c>
      <c r="I95" s="158" t="s">
        <v>154</v>
      </c>
      <c r="J95" s="158" t="s">
        <v>131</v>
      </c>
      <c r="K95" s="159" t="s">
        <v>155</v>
      </c>
      <c r="L95" s="160"/>
      <c r="M95" s="71" t="s">
        <v>21</v>
      </c>
      <c r="N95" s="72" t="s">
        <v>43</v>
      </c>
      <c r="O95" s="72" t="s">
        <v>156</v>
      </c>
      <c r="P95" s="72" t="s">
        <v>157</v>
      </c>
      <c r="Q95" s="72" t="s">
        <v>158</v>
      </c>
      <c r="R95" s="72" t="s">
        <v>159</v>
      </c>
      <c r="S95" s="72" t="s">
        <v>160</v>
      </c>
      <c r="T95" s="73" t="s">
        <v>161</v>
      </c>
      <c r="U95" s="155"/>
      <c r="V95" s="155"/>
      <c r="W95" s="155"/>
      <c r="X95" s="155"/>
      <c r="Y95" s="155"/>
      <c r="Z95" s="155"/>
      <c r="AA95" s="155"/>
      <c r="AB95" s="155"/>
      <c r="AC95" s="155"/>
      <c r="AD95" s="155"/>
      <c r="AE95" s="155"/>
    </row>
    <row r="96" spans="1:63" s="2" customFormat="1" ht="22.9" customHeight="1">
      <c r="A96" s="37"/>
      <c r="B96" s="38"/>
      <c r="C96" s="78" t="s">
        <v>162</v>
      </c>
      <c r="D96" s="39"/>
      <c r="E96" s="39"/>
      <c r="F96" s="39"/>
      <c r="G96" s="39"/>
      <c r="H96" s="39"/>
      <c r="I96" s="39"/>
      <c r="J96" s="161">
        <f>BK96</f>
        <v>0</v>
      </c>
      <c r="K96" s="39"/>
      <c r="L96" s="42"/>
      <c r="M96" s="74"/>
      <c r="N96" s="162"/>
      <c r="O96" s="75"/>
      <c r="P96" s="163">
        <f>P97+P364</f>
        <v>0</v>
      </c>
      <c r="Q96" s="75"/>
      <c r="R96" s="163">
        <f>R97+R364</f>
        <v>19.822693569999998</v>
      </c>
      <c r="S96" s="75"/>
      <c r="T96" s="164">
        <f>T97+T364</f>
        <v>45.859310479999998</v>
      </c>
      <c r="U96" s="37"/>
      <c r="V96" s="37"/>
      <c r="W96" s="37"/>
      <c r="X96" s="37"/>
      <c r="Y96" s="37"/>
      <c r="Z96" s="37"/>
      <c r="AA96" s="37"/>
      <c r="AB96" s="37"/>
      <c r="AC96" s="37"/>
      <c r="AD96" s="37"/>
      <c r="AE96" s="37"/>
      <c r="AT96" s="20" t="s">
        <v>72</v>
      </c>
      <c r="AU96" s="20" t="s">
        <v>132</v>
      </c>
      <c r="BK96" s="165">
        <f>BK97+BK364</f>
        <v>0</v>
      </c>
    </row>
    <row r="97" spans="1:65" s="12" customFormat="1" ht="25.9" customHeight="1">
      <c r="B97" s="166"/>
      <c r="C97" s="167"/>
      <c r="D97" s="168" t="s">
        <v>72</v>
      </c>
      <c r="E97" s="169" t="s">
        <v>163</v>
      </c>
      <c r="F97" s="169" t="s">
        <v>164</v>
      </c>
      <c r="G97" s="167"/>
      <c r="H97" s="167"/>
      <c r="I97" s="170"/>
      <c r="J97" s="171">
        <f>BK97</f>
        <v>0</v>
      </c>
      <c r="K97" s="167"/>
      <c r="L97" s="172"/>
      <c r="M97" s="173"/>
      <c r="N97" s="174"/>
      <c r="O97" s="174"/>
      <c r="P97" s="175">
        <f>P98+P155+P161+P267+P349+P360</f>
        <v>0</v>
      </c>
      <c r="Q97" s="174"/>
      <c r="R97" s="175">
        <f>R98+R155+R161+R267+R349+R360</f>
        <v>12.10449165</v>
      </c>
      <c r="S97" s="174"/>
      <c r="T97" s="176">
        <f>T98+T155+T161+T267+T349+T360</f>
        <v>11.620667439999998</v>
      </c>
      <c r="AR97" s="177" t="s">
        <v>81</v>
      </c>
      <c r="AT97" s="178" t="s">
        <v>72</v>
      </c>
      <c r="AU97" s="178" t="s">
        <v>73</v>
      </c>
      <c r="AY97" s="177" t="s">
        <v>165</v>
      </c>
      <c r="BK97" s="179">
        <f>BK98+BK155+BK161+BK267+BK349+BK360</f>
        <v>0</v>
      </c>
    </row>
    <row r="98" spans="1:65" s="12" customFormat="1" ht="22.9" customHeight="1">
      <c r="B98" s="166"/>
      <c r="C98" s="167"/>
      <c r="D98" s="168" t="s">
        <v>72</v>
      </c>
      <c r="E98" s="180" t="s">
        <v>93</v>
      </c>
      <c r="F98" s="180" t="s">
        <v>166</v>
      </c>
      <c r="G98" s="167"/>
      <c r="H98" s="167"/>
      <c r="I98" s="170"/>
      <c r="J98" s="181">
        <f>BK98</f>
        <v>0</v>
      </c>
      <c r="K98" s="167"/>
      <c r="L98" s="172"/>
      <c r="M98" s="173"/>
      <c r="N98" s="174"/>
      <c r="O98" s="174"/>
      <c r="P98" s="175">
        <f>SUM(P99:P154)</f>
        <v>0</v>
      </c>
      <c r="Q98" s="174"/>
      <c r="R98" s="175">
        <f>SUM(R99:R154)</f>
        <v>3.8283551900000004</v>
      </c>
      <c r="S98" s="174"/>
      <c r="T98" s="176">
        <f>SUM(T99:T154)</f>
        <v>0</v>
      </c>
      <c r="AR98" s="177" t="s">
        <v>81</v>
      </c>
      <c r="AT98" s="178" t="s">
        <v>72</v>
      </c>
      <c r="AU98" s="178" t="s">
        <v>81</v>
      </c>
      <c r="AY98" s="177" t="s">
        <v>165</v>
      </c>
      <c r="BK98" s="179">
        <f>SUM(BK99:BK154)</f>
        <v>0</v>
      </c>
    </row>
    <row r="99" spans="1:65" s="2" customFormat="1" ht="24.2" customHeight="1">
      <c r="A99" s="37"/>
      <c r="B99" s="38"/>
      <c r="C99" s="182" t="s">
        <v>81</v>
      </c>
      <c r="D99" s="182" t="s">
        <v>167</v>
      </c>
      <c r="E99" s="183" t="s">
        <v>168</v>
      </c>
      <c r="F99" s="184" t="s">
        <v>169</v>
      </c>
      <c r="G99" s="185" t="s">
        <v>170</v>
      </c>
      <c r="H99" s="186">
        <v>1</v>
      </c>
      <c r="I99" s="187"/>
      <c r="J99" s="188">
        <f>ROUND(I99*H99,2)</f>
        <v>0</v>
      </c>
      <c r="K99" s="184" t="s">
        <v>171</v>
      </c>
      <c r="L99" s="42"/>
      <c r="M99" s="189" t="s">
        <v>21</v>
      </c>
      <c r="N99" s="190" t="s">
        <v>44</v>
      </c>
      <c r="O99" s="67"/>
      <c r="P99" s="191">
        <f>O99*H99</f>
        <v>0</v>
      </c>
      <c r="Q99" s="191">
        <v>2.5350000000000001E-2</v>
      </c>
      <c r="R99" s="191">
        <f>Q99*H99</f>
        <v>2.5350000000000001E-2</v>
      </c>
      <c r="S99" s="191">
        <v>0</v>
      </c>
      <c r="T99" s="192">
        <f>S99*H99</f>
        <v>0</v>
      </c>
      <c r="U99" s="37"/>
      <c r="V99" s="37"/>
      <c r="W99" s="37"/>
      <c r="X99" s="37"/>
      <c r="Y99" s="37"/>
      <c r="Z99" s="37"/>
      <c r="AA99" s="37"/>
      <c r="AB99" s="37"/>
      <c r="AC99" s="37"/>
      <c r="AD99" s="37"/>
      <c r="AE99" s="37"/>
      <c r="AR99" s="193" t="s">
        <v>172</v>
      </c>
      <c r="AT99" s="193" t="s">
        <v>167</v>
      </c>
      <c r="AU99" s="193" t="s">
        <v>83</v>
      </c>
      <c r="AY99" s="20" t="s">
        <v>165</v>
      </c>
      <c r="BE99" s="194">
        <f>IF(N99="základní",J99,0)</f>
        <v>0</v>
      </c>
      <c r="BF99" s="194">
        <f>IF(N99="snížená",J99,0)</f>
        <v>0</v>
      </c>
      <c r="BG99" s="194">
        <f>IF(N99="zákl. přenesená",J99,0)</f>
        <v>0</v>
      </c>
      <c r="BH99" s="194">
        <f>IF(N99="sníž. přenesená",J99,0)</f>
        <v>0</v>
      </c>
      <c r="BI99" s="194">
        <f>IF(N99="nulová",J99,0)</f>
        <v>0</v>
      </c>
      <c r="BJ99" s="20" t="s">
        <v>81</v>
      </c>
      <c r="BK99" s="194">
        <f>ROUND(I99*H99,2)</f>
        <v>0</v>
      </c>
      <c r="BL99" s="20" t="s">
        <v>172</v>
      </c>
      <c r="BM99" s="193" t="s">
        <v>173</v>
      </c>
    </row>
    <row r="100" spans="1:65" s="2" customFormat="1" ht="11.25">
      <c r="A100" s="37"/>
      <c r="B100" s="38"/>
      <c r="C100" s="39"/>
      <c r="D100" s="195" t="s">
        <v>174</v>
      </c>
      <c r="E100" s="39"/>
      <c r="F100" s="196" t="s">
        <v>175</v>
      </c>
      <c r="G100" s="39"/>
      <c r="H100" s="39"/>
      <c r="I100" s="197"/>
      <c r="J100" s="39"/>
      <c r="K100" s="39"/>
      <c r="L100" s="42"/>
      <c r="M100" s="198"/>
      <c r="N100" s="199"/>
      <c r="O100" s="67"/>
      <c r="P100" s="67"/>
      <c r="Q100" s="67"/>
      <c r="R100" s="67"/>
      <c r="S100" s="67"/>
      <c r="T100" s="68"/>
      <c r="U100" s="37"/>
      <c r="V100" s="37"/>
      <c r="W100" s="37"/>
      <c r="X100" s="37"/>
      <c r="Y100" s="37"/>
      <c r="Z100" s="37"/>
      <c r="AA100" s="37"/>
      <c r="AB100" s="37"/>
      <c r="AC100" s="37"/>
      <c r="AD100" s="37"/>
      <c r="AE100" s="37"/>
      <c r="AT100" s="20" t="s">
        <v>174</v>
      </c>
      <c r="AU100" s="20" t="s">
        <v>83</v>
      </c>
    </row>
    <row r="101" spans="1:65" s="13" customFormat="1" ht="11.25">
      <c r="B101" s="200"/>
      <c r="C101" s="201"/>
      <c r="D101" s="202" t="s">
        <v>176</v>
      </c>
      <c r="E101" s="203" t="s">
        <v>21</v>
      </c>
      <c r="F101" s="204" t="s">
        <v>177</v>
      </c>
      <c r="G101" s="201"/>
      <c r="H101" s="205">
        <v>1</v>
      </c>
      <c r="I101" s="206"/>
      <c r="J101" s="201"/>
      <c r="K101" s="201"/>
      <c r="L101" s="207"/>
      <c r="M101" s="208"/>
      <c r="N101" s="209"/>
      <c r="O101" s="209"/>
      <c r="P101" s="209"/>
      <c r="Q101" s="209"/>
      <c r="R101" s="209"/>
      <c r="S101" s="209"/>
      <c r="T101" s="210"/>
      <c r="AT101" s="211" t="s">
        <v>176</v>
      </c>
      <c r="AU101" s="211" t="s">
        <v>83</v>
      </c>
      <c r="AV101" s="13" t="s">
        <v>83</v>
      </c>
      <c r="AW101" s="13" t="s">
        <v>34</v>
      </c>
      <c r="AX101" s="13" t="s">
        <v>73</v>
      </c>
      <c r="AY101" s="211" t="s">
        <v>165</v>
      </c>
    </row>
    <row r="102" spans="1:65" s="14" customFormat="1" ht="11.25">
      <c r="B102" s="212"/>
      <c r="C102" s="213"/>
      <c r="D102" s="202" t="s">
        <v>176</v>
      </c>
      <c r="E102" s="214" t="s">
        <v>21</v>
      </c>
      <c r="F102" s="215" t="s">
        <v>178</v>
      </c>
      <c r="G102" s="213"/>
      <c r="H102" s="216">
        <v>1</v>
      </c>
      <c r="I102" s="217"/>
      <c r="J102" s="213"/>
      <c r="K102" s="213"/>
      <c r="L102" s="218"/>
      <c r="M102" s="219"/>
      <c r="N102" s="220"/>
      <c r="O102" s="220"/>
      <c r="P102" s="220"/>
      <c r="Q102" s="220"/>
      <c r="R102" s="220"/>
      <c r="S102" s="220"/>
      <c r="T102" s="221"/>
      <c r="AT102" s="222" t="s">
        <v>176</v>
      </c>
      <c r="AU102" s="222" t="s">
        <v>83</v>
      </c>
      <c r="AV102" s="14" t="s">
        <v>93</v>
      </c>
      <c r="AW102" s="14" t="s">
        <v>34</v>
      </c>
      <c r="AX102" s="14" t="s">
        <v>81</v>
      </c>
      <c r="AY102" s="222" t="s">
        <v>165</v>
      </c>
    </row>
    <row r="103" spans="1:65" s="2" customFormat="1" ht="16.5" customHeight="1">
      <c r="A103" s="37"/>
      <c r="B103" s="38"/>
      <c r="C103" s="182" t="s">
        <v>83</v>
      </c>
      <c r="D103" s="182" t="s">
        <v>167</v>
      </c>
      <c r="E103" s="183" t="s">
        <v>179</v>
      </c>
      <c r="F103" s="184" t="s">
        <v>180</v>
      </c>
      <c r="G103" s="185" t="s">
        <v>181</v>
      </c>
      <c r="H103" s="186">
        <v>8.7999999999999995E-2</v>
      </c>
      <c r="I103" s="187"/>
      <c r="J103" s="188">
        <f>ROUND(I103*H103,2)</f>
        <v>0</v>
      </c>
      <c r="K103" s="184" t="s">
        <v>171</v>
      </c>
      <c r="L103" s="42"/>
      <c r="M103" s="189" t="s">
        <v>21</v>
      </c>
      <c r="N103" s="190" t="s">
        <v>44</v>
      </c>
      <c r="O103" s="67"/>
      <c r="P103" s="191">
        <f>O103*H103</f>
        <v>0</v>
      </c>
      <c r="Q103" s="191">
        <v>1.0900000000000001</v>
      </c>
      <c r="R103" s="191">
        <f>Q103*H103</f>
        <v>9.5920000000000005E-2</v>
      </c>
      <c r="S103" s="191">
        <v>0</v>
      </c>
      <c r="T103" s="192">
        <f>S103*H103</f>
        <v>0</v>
      </c>
      <c r="U103" s="37"/>
      <c r="V103" s="37"/>
      <c r="W103" s="37"/>
      <c r="X103" s="37"/>
      <c r="Y103" s="37"/>
      <c r="Z103" s="37"/>
      <c r="AA103" s="37"/>
      <c r="AB103" s="37"/>
      <c r="AC103" s="37"/>
      <c r="AD103" s="37"/>
      <c r="AE103" s="37"/>
      <c r="AR103" s="193" t="s">
        <v>172</v>
      </c>
      <c r="AT103" s="193" t="s">
        <v>167</v>
      </c>
      <c r="AU103" s="193" t="s">
        <v>83</v>
      </c>
      <c r="AY103" s="20" t="s">
        <v>165</v>
      </c>
      <c r="BE103" s="194">
        <f>IF(N103="základní",J103,0)</f>
        <v>0</v>
      </c>
      <c r="BF103" s="194">
        <f>IF(N103="snížená",J103,0)</f>
        <v>0</v>
      </c>
      <c r="BG103" s="194">
        <f>IF(N103="zákl. přenesená",J103,0)</f>
        <v>0</v>
      </c>
      <c r="BH103" s="194">
        <f>IF(N103="sníž. přenesená",J103,0)</f>
        <v>0</v>
      </c>
      <c r="BI103" s="194">
        <f>IF(N103="nulová",J103,0)</f>
        <v>0</v>
      </c>
      <c r="BJ103" s="20" t="s">
        <v>81</v>
      </c>
      <c r="BK103" s="194">
        <f>ROUND(I103*H103,2)</f>
        <v>0</v>
      </c>
      <c r="BL103" s="20" t="s">
        <v>172</v>
      </c>
      <c r="BM103" s="193" t="s">
        <v>182</v>
      </c>
    </row>
    <row r="104" spans="1:65" s="2" customFormat="1" ht="11.25">
      <c r="A104" s="37"/>
      <c r="B104" s="38"/>
      <c r="C104" s="39"/>
      <c r="D104" s="195" t="s">
        <v>174</v>
      </c>
      <c r="E104" s="39"/>
      <c r="F104" s="196" t="s">
        <v>183</v>
      </c>
      <c r="G104" s="39"/>
      <c r="H104" s="39"/>
      <c r="I104" s="197"/>
      <c r="J104" s="39"/>
      <c r="K104" s="39"/>
      <c r="L104" s="42"/>
      <c r="M104" s="198"/>
      <c r="N104" s="199"/>
      <c r="O104" s="67"/>
      <c r="P104" s="67"/>
      <c r="Q104" s="67"/>
      <c r="R104" s="67"/>
      <c r="S104" s="67"/>
      <c r="T104" s="68"/>
      <c r="U104" s="37"/>
      <c r="V104" s="37"/>
      <c r="W104" s="37"/>
      <c r="X104" s="37"/>
      <c r="Y104" s="37"/>
      <c r="Z104" s="37"/>
      <c r="AA104" s="37"/>
      <c r="AB104" s="37"/>
      <c r="AC104" s="37"/>
      <c r="AD104" s="37"/>
      <c r="AE104" s="37"/>
      <c r="AT104" s="20" t="s">
        <v>174</v>
      </c>
      <c r="AU104" s="20" t="s">
        <v>83</v>
      </c>
    </row>
    <row r="105" spans="1:65" s="13" customFormat="1" ht="11.25">
      <c r="B105" s="200"/>
      <c r="C105" s="201"/>
      <c r="D105" s="202" t="s">
        <v>176</v>
      </c>
      <c r="E105" s="203" t="s">
        <v>21</v>
      </c>
      <c r="F105" s="204" t="s">
        <v>184</v>
      </c>
      <c r="G105" s="201"/>
      <c r="H105" s="205">
        <v>0.08</v>
      </c>
      <c r="I105" s="206"/>
      <c r="J105" s="201"/>
      <c r="K105" s="201"/>
      <c r="L105" s="207"/>
      <c r="M105" s="208"/>
      <c r="N105" s="209"/>
      <c r="O105" s="209"/>
      <c r="P105" s="209"/>
      <c r="Q105" s="209"/>
      <c r="R105" s="209"/>
      <c r="S105" s="209"/>
      <c r="T105" s="210"/>
      <c r="AT105" s="211" t="s">
        <v>176</v>
      </c>
      <c r="AU105" s="211" t="s">
        <v>83</v>
      </c>
      <c r="AV105" s="13" t="s">
        <v>83</v>
      </c>
      <c r="AW105" s="13" t="s">
        <v>34</v>
      </c>
      <c r="AX105" s="13" t="s">
        <v>73</v>
      </c>
      <c r="AY105" s="211" t="s">
        <v>165</v>
      </c>
    </row>
    <row r="106" spans="1:65" s="14" customFormat="1" ht="11.25">
      <c r="B106" s="212"/>
      <c r="C106" s="213"/>
      <c r="D106" s="202" t="s">
        <v>176</v>
      </c>
      <c r="E106" s="214" t="s">
        <v>21</v>
      </c>
      <c r="F106" s="215" t="s">
        <v>178</v>
      </c>
      <c r="G106" s="213"/>
      <c r="H106" s="216">
        <v>0.08</v>
      </c>
      <c r="I106" s="217"/>
      <c r="J106" s="213"/>
      <c r="K106" s="213"/>
      <c r="L106" s="218"/>
      <c r="M106" s="219"/>
      <c r="N106" s="220"/>
      <c r="O106" s="220"/>
      <c r="P106" s="220"/>
      <c r="Q106" s="220"/>
      <c r="R106" s="220"/>
      <c r="S106" s="220"/>
      <c r="T106" s="221"/>
      <c r="AT106" s="222" t="s">
        <v>176</v>
      </c>
      <c r="AU106" s="222" t="s">
        <v>83</v>
      </c>
      <c r="AV106" s="14" t="s">
        <v>93</v>
      </c>
      <c r="AW106" s="14" t="s">
        <v>34</v>
      </c>
      <c r="AX106" s="14" t="s">
        <v>73</v>
      </c>
      <c r="AY106" s="222" t="s">
        <v>165</v>
      </c>
    </row>
    <row r="107" spans="1:65" s="13" customFormat="1" ht="11.25">
      <c r="B107" s="200"/>
      <c r="C107" s="201"/>
      <c r="D107" s="202" t="s">
        <v>176</v>
      </c>
      <c r="E107" s="203" t="s">
        <v>21</v>
      </c>
      <c r="F107" s="204" t="s">
        <v>185</v>
      </c>
      <c r="G107" s="201"/>
      <c r="H107" s="205">
        <v>8.0000000000000002E-3</v>
      </c>
      <c r="I107" s="206"/>
      <c r="J107" s="201"/>
      <c r="K107" s="201"/>
      <c r="L107" s="207"/>
      <c r="M107" s="208"/>
      <c r="N107" s="209"/>
      <c r="O107" s="209"/>
      <c r="P107" s="209"/>
      <c r="Q107" s="209"/>
      <c r="R107" s="209"/>
      <c r="S107" s="209"/>
      <c r="T107" s="210"/>
      <c r="AT107" s="211" t="s">
        <v>176</v>
      </c>
      <c r="AU107" s="211" t="s">
        <v>83</v>
      </c>
      <c r="AV107" s="13" t="s">
        <v>83</v>
      </c>
      <c r="AW107" s="13" t="s">
        <v>34</v>
      </c>
      <c r="AX107" s="13" t="s">
        <v>73</v>
      </c>
      <c r="AY107" s="211" t="s">
        <v>165</v>
      </c>
    </row>
    <row r="108" spans="1:65" s="15" customFormat="1" ht="11.25">
      <c r="B108" s="223"/>
      <c r="C108" s="224"/>
      <c r="D108" s="202" t="s">
        <v>176</v>
      </c>
      <c r="E108" s="225" t="s">
        <v>21</v>
      </c>
      <c r="F108" s="226" t="s">
        <v>186</v>
      </c>
      <c r="G108" s="224"/>
      <c r="H108" s="227">
        <v>8.7999999999999995E-2</v>
      </c>
      <c r="I108" s="228"/>
      <c r="J108" s="224"/>
      <c r="K108" s="224"/>
      <c r="L108" s="229"/>
      <c r="M108" s="230"/>
      <c r="N108" s="231"/>
      <c r="O108" s="231"/>
      <c r="P108" s="231"/>
      <c r="Q108" s="231"/>
      <c r="R108" s="231"/>
      <c r="S108" s="231"/>
      <c r="T108" s="232"/>
      <c r="AT108" s="233" t="s">
        <v>176</v>
      </c>
      <c r="AU108" s="233" t="s">
        <v>83</v>
      </c>
      <c r="AV108" s="15" t="s">
        <v>172</v>
      </c>
      <c r="AW108" s="15" t="s">
        <v>34</v>
      </c>
      <c r="AX108" s="15" t="s">
        <v>81</v>
      </c>
      <c r="AY108" s="233" t="s">
        <v>165</v>
      </c>
    </row>
    <row r="109" spans="1:65" s="2" customFormat="1" ht="24.2" customHeight="1">
      <c r="A109" s="37"/>
      <c r="B109" s="38"/>
      <c r="C109" s="182" t="s">
        <v>93</v>
      </c>
      <c r="D109" s="182" t="s">
        <v>167</v>
      </c>
      <c r="E109" s="183" t="s">
        <v>187</v>
      </c>
      <c r="F109" s="184" t="s">
        <v>188</v>
      </c>
      <c r="G109" s="185" t="s">
        <v>113</v>
      </c>
      <c r="H109" s="186">
        <v>1.68</v>
      </c>
      <c r="I109" s="187"/>
      <c r="J109" s="188">
        <f>ROUND(I109*H109,2)</f>
        <v>0</v>
      </c>
      <c r="K109" s="184" t="s">
        <v>171</v>
      </c>
      <c r="L109" s="42"/>
      <c r="M109" s="189" t="s">
        <v>21</v>
      </c>
      <c r="N109" s="190" t="s">
        <v>44</v>
      </c>
      <c r="O109" s="67"/>
      <c r="P109" s="191">
        <f>O109*H109</f>
        <v>0</v>
      </c>
      <c r="Q109" s="191">
        <v>0.27128000000000002</v>
      </c>
      <c r="R109" s="191">
        <f>Q109*H109</f>
        <v>0.4557504</v>
      </c>
      <c r="S109" s="191">
        <v>0</v>
      </c>
      <c r="T109" s="192">
        <f>S109*H109</f>
        <v>0</v>
      </c>
      <c r="U109" s="37"/>
      <c r="V109" s="37"/>
      <c r="W109" s="37"/>
      <c r="X109" s="37"/>
      <c r="Y109" s="37"/>
      <c r="Z109" s="37"/>
      <c r="AA109" s="37"/>
      <c r="AB109" s="37"/>
      <c r="AC109" s="37"/>
      <c r="AD109" s="37"/>
      <c r="AE109" s="37"/>
      <c r="AR109" s="193" t="s">
        <v>172</v>
      </c>
      <c r="AT109" s="193" t="s">
        <v>167</v>
      </c>
      <c r="AU109" s="193" t="s">
        <v>83</v>
      </c>
      <c r="AY109" s="20" t="s">
        <v>165</v>
      </c>
      <c r="BE109" s="194">
        <f>IF(N109="základní",J109,0)</f>
        <v>0</v>
      </c>
      <c r="BF109" s="194">
        <f>IF(N109="snížená",J109,0)</f>
        <v>0</v>
      </c>
      <c r="BG109" s="194">
        <f>IF(N109="zákl. přenesená",J109,0)</f>
        <v>0</v>
      </c>
      <c r="BH109" s="194">
        <f>IF(N109="sníž. přenesená",J109,0)</f>
        <v>0</v>
      </c>
      <c r="BI109" s="194">
        <f>IF(N109="nulová",J109,0)</f>
        <v>0</v>
      </c>
      <c r="BJ109" s="20" t="s">
        <v>81</v>
      </c>
      <c r="BK109" s="194">
        <f>ROUND(I109*H109,2)</f>
        <v>0</v>
      </c>
      <c r="BL109" s="20" t="s">
        <v>172</v>
      </c>
      <c r="BM109" s="193" t="s">
        <v>189</v>
      </c>
    </row>
    <row r="110" spans="1:65" s="2" customFormat="1" ht="11.25">
      <c r="A110" s="37"/>
      <c r="B110" s="38"/>
      <c r="C110" s="39"/>
      <c r="D110" s="195" t="s">
        <v>174</v>
      </c>
      <c r="E110" s="39"/>
      <c r="F110" s="196" t="s">
        <v>190</v>
      </c>
      <c r="G110" s="39"/>
      <c r="H110" s="39"/>
      <c r="I110" s="197"/>
      <c r="J110" s="39"/>
      <c r="K110" s="39"/>
      <c r="L110" s="42"/>
      <c r="M110" s="198"/>
      <c r="N110" s="199"/>
      <c r="O110" s="67"/>
      <c r="P110" s="67"/>
      <c r="Q110" s="67"/>
      <c r="R110" s="67"/>
      <c r="S110" s="67"/>
      <c r="T110" s="68"/>
      <c r="U110" s="37"/>
      <c r="V110" s="37"/>
      <c r="W110" s="37"/>
      <c r="X110" s="37"/>
      <c r="Y110" s="37"/>
      <c r="Z110" s="37"/>
      <c r="AA110" s="37"/>
      <c r="AB110" s="37"/>
      <c r="AC110" s="37"/>
      <c r="AD110" s="37"/>
      <c r="AE110" s="37"/>
      <c r="AT110" s="20" t="s">
        <v>174</v>
      </c>
      <c r="AU110" s="20" t="s">
        <v>83</v>
      </c>
    </row>
    <row r="111" spans="1:65" s="13" customFormat="1" ht="11.25">
      <c r="B111" s="200"/>
      <c r="C111" s="201"/>
      <c r="D111" s="202" t="s">
        <v>176</v>
      </c>
      <c r="E111" s="203" t="s">
        <v>21</v>
      </c>
      <c r="F111" s="204" t="s">
        <v>191</v>
      </c>
      <c r="G111" s="201"/>
      <c r="H111" s="205">
        <v>1.68</v>
      </c>
      <c r="I111" s="206"/>
      <c r="J111" s="201"/>
      <c r="K111" s="201"/>
      <c r="L111" s="207"/>
      <c r="M111" s="208"/>
      <c r="N111" s="209"/>
      <c r="O111" s="209"/>
      <c r="P111" s="209"/>
      <c r="Q111" s="209"/>
      <c r="R111" s="209"/>
      <c r="S111" s="209"/>
      <c r="T111" s="210"/>
      <c r="AT111" s="211" t="s">
        <v>176</v>
      </c>
      <c r="AU111" s="211" t="s">
        <v>83</v>
      </c>
      <c r="AV111" s="13" t="s">
        <v>83</v>
      </c>
      <c r="AW111" s="13" t="s">
        <v>34</v>
      </c>
      <c r="AX111" s="13" t="s">
        <v>73</v>
      </c>
      <c r="AY111" s="211" t="s">
        <v>165</v>
      </c>
    </row>
    <row r="112" spans="1:65" s="14" customFormat="1" ht="11.25">
      <c r="B112" s="212"/>
      <c r="C112" s="213"/>
      <c r="D112" s="202" t="s">
        <v>176</v>
      </c>
      <c r="E112" s="214" t="s">
        <v>21</v>
      </c>
      <c r="F112" s="215" t="s">
        <v>178</v>
      </c>
      <c r="G112" s="213"/>
      <c r="H112" s="216">
        <v>1.68</v>
      </c>
      <c r="I112" s="217"/>
      <c r="J112" s="213"/>
      <c r="K112" s="213"/>
      <c r="L112" s="218"/>
      <c r="M112" s="219"/>
      <c r="N112" s="220"/>
      <c r="O112" s="220"/>
      <c r="P112" s="220"/>
      <c r="Q112" s="220"/>
      <c r="R112" s="220"/>
      <c r="S112" s="220"/>
      <c r="T112" s="221"/>
      <c r="AT112" s="222" t="s">
        <v>176</v>
      </c>
      <c r="AU112" s="222" t="s">
        <v>83</v>
      </c>
      <c r="AV112" s="14" t="s">
        <v>93</v>
      </c>
      <c r="AW112" s="14" t="s">
        <v>34</v>
      </c>
      <c r="AX112" s="14" t="s">
        <v>81</v>
      </c>
      <c r="AY112" s="222" t="s">
        <v>165</v>
      </c>
    </row>
    <row r="113" spans="1:65" s="2" customFormat="1" ht="24.2" customHeight="1">
      <c r="A113" s="37"/>
      <c r="B113" s="38"/>
      <c r="C113" s="182" t="s">
        <v>172</v>
      </c>
      <c r="D113" s="182" t="s">
        <v>167</v>
      </c>
      <c r="E113" s="183" t="s">
        <v>192</v>
      </c>
      <c r="F113" s="184" t="s">
        <v>193</v>
      </c>
      <c r="G113" s="185" t="s">
        <v>113</v>
      </c>
      <c r="H113" s="186">
        <v>14.208</v>
      </c>
      <c r="I113" s="187"/>
      <c r="J113" s="188">
        <f>ROUND(I113*H113,2)</f>
        <v>0</v>
      </c>
      <c r="K113" s="184" t="s">
        <v>171</v>
      </c>
      <c r="L113" s="42"/>
      <c r="M113" s="189" t="s">
        <v>21</v>
      </c>
      <c r="N113" s="190" t="s">
        <v>44</v>
      </c>
      <c r="O113" s="67"/>
      <c r="P113" s="191">
        <f>O113*H113</f>
        <v>0</v>
      </c>
      <c r="Q113" s="191">
        <v>6.9980000000000001E-2</v>
      </c>
      <c r="R113" s="191">
        <f>Q113*H113</f>
        <v>0.99427584000000002</v>
      </c>
      <c r="S113" s="191">
        <v>0</v>
      </c>
      <c r="T113" s="192">
        <f>S113*H113</f>
        <v>0</v>
      </c>
      <c r="U113" s="37"/>
      <c r="V113" s="37"/>
      <c r="W113" s="37"/>
      <c r="X113" s="37"/>
      <c r="Y113" s="37"/>
      <c r="Z113" s="37"/>
      <c r="AA113" s="37"/>
      <c r="AB113" s="37"/>
      <c r="AC113" s="37"/>
      <c r="AD113" s="37"/>
      <c r="AE113" s="37"/>
      <c r="AR113" s="193" t="s">
        <v>172</v>
      </c>
      <c r="AT113" s="193" t="s">
        <v>167</v>
      </c>
      <c r="AU113" s="193" t="s">
        <v>83</v>
      </c>
      <c r="AY113" s="20" t="s">
        <v>165</v>
      </c>
      <c r="BE113" s="194">
        <f>IF(N113="základní",J113,0)</f>
        <v>0</v>
      </c>
      <c r="BF113" s="194">
        <f>IF(N113="snížená",J113,0)</f>
        <v>0</v>
      </c>
      <c r="BG113" s="194">
        <f>IF(N113="zákl. přenesená",J113,0)</f>
        <v>0</v>
      </c>
      <c r="BH113" s="194">
        <f>IF(N113="sníž. přenesená",J113,0)</f>
        <v>0</v>
      </c>
      <c r="BI113" s="194">
        <f>IF(N113="nulová",J113,0)</f>
        <v>0</v>
      </c>
      <c r="BJ113" s="20" t="s">
        <v>81</v>
      </c>
      <c r="BK113" s="194">
        <f>ROUND(I113*H113,2)</f>
        <v>0</v>
      </c>
      <c r="BL113" s="20" t="s">
        <v>172</v>
      </c>
      <c r="BM113" s="193" t="s">
        <v>194</v>
      </c>
    </row>
    <row r="114" spans="1:65" s="2" customFormat="1" ht="11.25">
      <c r="A114" s="37"/>
      <c r="B114" s="38"/>
      <c r="C114" s="39"/>
      <c r="D114" s="195" t="s">
        <v>174</v>
      </c>
      <c r="E114" s="39"/>
      <c r="F114" s="196" t="s">
        <v>195</v>
      </c>
      <c r="G114" s="39"/>
      <c r="H114" s="39"/>
      <c r="I114" s="197"/>
      <c r="J114" s="39"/>
      <c r="K114" s="39"/>
      <c r="L114" s="42"/>
      <c r="M114" s="198"/>
      <c r="N114" s="199"/>
      <c r="O114" s="67"/>
      <c r="P114" s="67"/>
      <c r="Q114" s="67"/>
      <c r="R114" s="67"/>
      <c r="S114" s="67"/>
      <c r="T114" s="68"/>
      <c r="U114" s="37"/>
      <c r="V114" s="37"/>
      <c r="W114" s="37"/>
      <c r="X114" s="37"/>
      <c r="Y114" s="37"/>
      <c r="Z114" s="37"/>
      <c r="AA114" s="37"/>
      <c r="AB114" s="37"/>
      <c r="AC114" s="37"/>
      <c r="AD114" s="37"/>
      <c r="AE114" s="37"/>
      <c r="AT114" s="20" t="s">
        <v>174</v>
      </c>
      <c r="AU114" s="20" t="s">
        <v>83</v>
      </c>
    </row>
    <row r="115" spans="1:65" s="13" customFormat="1" ht="11.25">
      <c r="B115" s="200"/>
      <c r="C115" s="201"/>
      <c r="D115" s="202" t="s">
        <v>176</v>
      </c>
      <c r="E115" s="203" t="s">
        <v>21</v>
      </c>
      <c r="F115" s="204" t="s">
        <v>196</v>
      </c>
      <c r="G115" s="201"/>
      <c r="H115" s="205">
        <v>14.208</v>
      </c>
      <c r="I115" s="206"/>
      <c r="J115" s="201"/>
      <c r="K115" s="201"/>
      <c r="L115" s="207"/>
      <c r="M115" s="208"/>
      <c r="N115" s="209"/>
      <c r="O115" s="209"/>
      <c r="P115" s="209"/>
      <c r="Q115" s="209"/>
      <c r="R115" s="209"/>
      <c r="S115" s="209"/>
      <c r="T115" s="210"/>
      <c r="AT115" s="211" t="s">
        <v>176</v>
      </c>
      <c r="AU115" s="211" t="s">
        <v>83</v>
      </c>
      <c r="AV115" s="13" t="s">
        <v>83</v>
      </c>
      <c r="AW115" s="13" t="s">
        <v>34</v>
      </c>
      <c r="AX115" s="13" t="s">
        <v>73</v>
      </c>
      <c r="AY115" s="211" t="s">
        <v>165</v>
      </c>
    </row>
    <row r="116" spans="1:65" s="14" customFormat="1" ht="11.25">
      <c r="B116" s="212"/>
      <c r="C116" s="213"/>
      <c r="D116" s="202" t="s">
        <v>176</v>
      </c>
      <c r="E116" s="214" t="s">
        <v>21</v>
      </c>
      <c r="F116" s="215" t="s">
        <v>178</v>
      </c>
      <c r="G116" s="213"/>
      <c r="H116" s="216">
        <v>14.208</v>
      </c>
      <c r="I116" s="217"/>
      <c r="J116" s="213"/>
      <c r="K116" s="213"/>
      <c r="L116" s="218"/>
      <c r="M116" s="219"/>
      <c r="N116" s="220"/>
      <c r="O116" s="220"/>
      <c r="P116" s="220"/>
      <c r="Q116" s="220"/>
      <c r="R116" s="220"/>
      <c r="S116" s="220"/>
      <c r="T116" s="221"/>
      <c r="AT116" s="222" t="s">
        <v>176</v>
      </c>
      <c r="AU116" s="222" t="s">
        <v>83</v>
      </c>
      <c r="AV116" s="14" t="s">
        <v>93</v>
      </c>
      <c r="AW116" s="14" t="s">
        <v>34</v>
      </c>
      <c r="AX116" s="14" t="s">
        <v>81</v>
      </c>
      <c r="AY116" s="222" t="s">
        <v>165</v>
      </c>
    </row>
    <row r="117" spans="1:65" s="2" customFormat="1" ht="24.2" customHeight="1">
      <c r="A117" s="37"/>
      <c r="B117" s="38"/>
      <c r="C117" s="182" t="s">
        <v>197</v>
      </c>
      <c r="D117" s="182" t="s">
        <v>167</v>
      </c>
      <c r="E117" s="183" t="s">
        <v>198</v>
      </c>
      <c r="F117" s="184" t="s">
        <v>199</v>
      </c>
      <c r="G117" s="185" t="s">
        <v>113</v>
      </c>
      <c r="H117" s="186">
        <v>23.085000000000001</v>
      </c>
      <c r="I117" s="187"/>
      <c r="J117" s="188">
        <f>ROUND(I117*H117,2)</f>
        <v>0</v>
      </c>
      <c r="K117" s="184" t="s">
        <v>171</v>
      </c>
      <c r="L117" s="42"/>
      <c r="M117" s="189" t="s">
        <v>21</v>
      </c>
      <c r="N117" s="190" t="s">
        <v>44</v>
      </c>
      <c r="O117" s="67"/>
      <c r="P117" s="191">
        <f>O117*H117</f>
        <v>0</v>
      </c>
      <c r="Q117" s="191">
        <v>7.9210000000000003E-2</v>
      </c>
      <c r="R117" s="191">
        <f>Q117*H117</f>
        <v>1.8285628500000002</v>
      </c>
      <c r="S117" s="191">
        <v>0</v>
      </c>
      <c r="T117" s="192">
        <f>S117*H117</f>
        <v>0</v>
      </c>
      <c r="U117" s="37"/>
      <c r="V117" s="37"/>
      <c r="W117" s="37"/>
      <c r="X117" s="37"/>
      <c r="Y117" s="37"/>
      <c r="Z117" s="37"/>
      <c r="AA117" s="37"/>
      <c r="AB117" s="37"/>
      <c r="AC117" s="37"/>
      <c r="AD117" s="37"/>
      <c r="AE117" s="37"/>
      <c r="AR117" s="193" t="s">
        <v>172</v>
      </c>
      <c r="AT117" s="193" t="s">
        <v>167</v>
      </c>
      <c r="AU117" s="193" t="s">
        <v>83</v>
      </c>
      <c r="AY117" s="20" t="s">
        <v>165</v>
      </c>
      <c r="BE117" s="194">
        <f>IF(N117="základní",J117,0)</f>
        <v>0</v>
      </c>
      <c r="BF117" s="194">
        <f>IF(N117="snížená",J117,0)</f>
        <v>0</v>
      </c>
      <c r="BG117" s="194">
        <f>IF(N117="zákl. přenesená",J117,0)</f>
        <v>0</v>
      </c>
      <c r="BH117" s="194">
        <f>IF(N117="sníž. přenesená",J117,0)</f>
        <v>0</v>
      </c>
      <c r="BI117" s="194">
        <f>IF(N117="nulová",J117,0)</f>
        <v>0</v>
      </c>
      <c r="BJ117" s="20" t="s">
        <v>81</v>
      </c>
      <c r="BK117" s="194">
        <f>ROUND(I117*H117,2)</f>
        <v>0</v>
      </c>
      <c r="BL117" s="20" t="s">
        <v>172</v>
      </c>
      <c r="BM117" s="193" t="s">
        <v>200</v>
      </c>
    </row>
    <row r="118" spans="1:65" s="2" customFormat="1" ht="11.25">
      <c r="A118" s="37"/>
      <c r="B118" s="38"/>
      <c r="C118" s="39"/>
      <c r="D118" s="195" t="s">
        <v>174</v>
      </c>
      <c r="E118" s="39"/>
      <c r="F118" s="196" t="s">
        <v>201</v>
      </c>
      <c r="G118" s="39"/>
      <c r="H118" s="39"/>
      <c r="I118" s="197"/>
      <c r="J118" s="39"/>
      <c r="K118" s="39"/>
      <c r="L118" s="42"/>
      <c r="M118" s="198"/>
      <c r="N118" s="199"/>
      <c r="O118" s="67"/>
      <c r="P118" s="67"/>
      <c r="Q118" s="67"/>
      <c r="R118" s="67"/>
      <c r="S118" s="67"/>
      <c r="T118" s="68"/>
      <c r="U118" s="37"/>
      <c r="V118" s="37"/>
      <c r="W118" s="37"/>
      <c r="X118" s="37"/>
      <c r="Y118" s="37"/>
      <c r="Z118" s="37"/>
      <c r="AA118" s="37"/>
      <c r="AB118" s="37"/>
      <c r="AC118" s="37"/>
      <c r="AD118" s="37"/>
      <c r="AE118" s="37"/>
      <c r="AT118" s="20" t="s">
        <v>174</v>
      </c>
      <c r="AU118" s="20" t="s">
        <v>83</v>
      </c>
    </row>
    <row r="119" spans="1:65" s="13" customFormat="1" ht="11.25">
      <c r="B119" s="200"/>
      <c r="C119" s="201"/>
      <c r="D119" s="202" t="s">
        <v>176</v>
      </c>
      <c r="E119" s="203" t="s">
        <v>21</v>
      </c>
      <c r="F119" s="204" t="s">
        <v>202</v>
      </c>
      <c r="G119" s="201"/>
      <c r="H119" s="205">
        <v>23.085000000000001</v>
      </c>
      <c r="I119" s="206"/>
      <c r="J119" s="201"/>
      <c r="K119" s="201"/>
      <c r="L119" s="207"/>
      <c r="M119" s="208"/>
      <c r="N119" s="209"/>
      <c r="O119" s="209"/>
      <c r="P119" s="209"/>
      <c r="Q119" s="209"/>
      <c r="R119" s="209"/>
      <c r="S119" s="209"/>
      <c r="T119" s="210"/>
      <c r="AT119" s="211" t="s">
        <v>176</v>
      </c>
      <c r="AU119" s="211" t="s">
        <v>83</v>
      </c>
      <c r="AV119" s="13" t="s">
        <v>83</v>
      </c>
      <c r="AW119" s="13" t="s">
        <v>34</v>
      </c>
      <c r="AX119" s="13" t="s">
        <v>73</v>
      </c>
      <c r="AY119" s="211" t="s">
        <v>165</v>
      </c>
    </row>
    <row r="120" spans="1:65" s="14" customFormat="1" ht="11.25">
      <c r="B120" s="212"/>
      <c r="C120" s="213"/>
      <c r="D120" s="202" t="s">
        <v>176</v>
      </c>
      <c r="E120" s="214" t="s">
        <v>21</v>
      </c>
      <c r="F120" s="215" t="s">
        <v>178</v>
      </c>
      <c r="G120" s="213"/>
      <c r="H120" s="216">
        <v>23.085000000000001</v>
      </c>
      <c r="I120" s="217"/>
      <c r="J120" s="213"/>
      <c r="K120" s="213"/>
      <c r="L120" s="218"/>
      <c r="M120" s="219"/>
      <c r="N120" s="220"/>
      <c r="O120" s="220"/>
      <c r="P120" s="220"/>
      <c r="Q120" s="220"/>
      <c r="R120" s="220"/>
      <c r="S120" s="220"/>
      <c r="T120" s="221"/>
      <c r="AT120" s="222" t="s">
        <v>176</v>
      </c>
      <c r="AU120" s="222" t="s">
        <v>83</v>
      </c>
      <c r="AV120" s="14" t="s">
        <v>93</v>
      </c>
      <c r="AW120" s="14" t="s">
        <v>34</v>
      </c>
      <c r="AX120" s="14" t="s">
        <v>81</v>
      </c>
      <c r="AY120" s="222" t="s">
        <v>165</v>
      </c>
    </row>
    <row r="121" spans="1:65" s="2" customFormat="1" ht="16.5" customHeight="1">
      <c r="A121" s="37"/>
      <c r="B121" s="38"/>
      <c r="C121" s="182" t="s">
        <v>203</v>
      </c>
      <c r="D121" s="182" t="s">
        <v>167</v>
      </c>
      <c r="E121" s="183" t="s">
        <v>204</v>
      </c>
      <c r="F121" s="184" t="s">
        <v>205</v>
      </c>
      <c r="G121" s="185" t="s">
        <v>124</v>
      </c>
      <c r="H121" s="186">
        <v>10.3</v>
      </c>
      <c r="I121" s="187"/>
      <c r="J121" s="188">
        <f>ROUND(I121*H121,2)</f>
        <v>0</v>
      </c>
      <c r="K121" s="184" t="s">
        <v>171</v>
      </c>
      <c r="L121" s="42"/>
      <c r="M121" s="189" t="s">
        <v>21</v>
      </c>
      <c r="N121" s="190" t="s">
        <v>44</v>
      </c>
      <c r="O121" s="67"/>
      <c r="P121" s="191">
        <f>O121*H121</f>
        <v>0</v>
      </c>
      <c r="Q121" s="191">
        <v>1.2E-4</v>
      </c>
      <c r="R121" s="191">
        <f>Q121*H121</f>
        <v>1.2360000000000001E-3</v>
      </c>
      <c r="S121" s="191">
        <v>0</v>
      </c>
      <c r="T121" s="192">
        <f>S121*H121</f>
        <v>0</v>
      </c>
      <c r="U121" s="37"/>
      <c r="V121" s="37"/>
      <c r="W121" s="37"/>
      <c r="X121" s="37"/>
      <c r="Y121" s="37"/>
      <c r="Z121" s="37"/>
      <c r="AA121" s="37"/>
      <c r="AB121" s="37"/>
      <c r="AC121" s="37"/>
      <c r="AD121" s="37"/>
      <c r="AE121" s="37"/>
      <c r="AR121" s="193" t="s">
        <v>172</v>
      </c>
      <c r="AT121" s="193" t="s">
        <v>167</v>
      </c>
      <c r="AU121" s="193" t="s">
        <v>83</v>
      </c>
      <c r="AY121" s="20" t="s">
        <v>165</v>
      </c>
      <c r="BE121" s="194">
        <f>IF(N121="základní",J121,0)</f>
        <v>0</v>
      </c>
      <c r="BF121" s="194">
        <f>IF(N121="snížená",J121,0)</f>
        <v>0</v>
      </c>
      <c r="BG121" s="194">
        <f>IF(N121="zákl. přenesená",J121,0)</f>
        <v>0</v>
      </c>
      <c r="BH121" s="194">
        <f>IF(N121="sníž. přenesená",J121,0)</f>
        <v>0</v>
      </c>
      <c r="BI121" s="194">
        <f>IF(N121="nulová",J121,0)</f>
        <v>0</v>
      </c>
      <c r="BJ121" s="20" t="s">
        <v>81</v>
      </c>
      <c r="BK121" s="194">
        <f>ROUND(I121*H121,2)</f>
        <v>0</v>
      </c>
      <c r="BL121" s="20" t="s">
        <v>172</v>
      </c>
      <c r="BM121" s="193" t="s">
        <v>206</v>
      </c>
    </row>
    <row r="122" spans="1:65" s="2" customFormat="1" ht="11.25">
      <c r="A122" s="37"/>
      <c r="B122" s="38"/>
      <c r="C122" s="39"/>
      <c r="D122" s="195" t="s">
        <v>174</v>
      </c>
      <c r="E122" s="39"/>
      <c r="F122" s="196" t="s">
        <v>207</v>
      </c>
      <c r="G122" s="39"/>
      <c r="H122" s="39"/>
      <c r="I122" s="197"/>
      <c r="J122" s="39"/>
      <c r="K122" s="39"/>
      <c r="L122" s="42"/>
      <c r="M122" s="198"/>
      <c r="N122" s="199"/>
      <c r="O122" s="67"/>
      <c r="P122" s="67"/>
      <c r="Q122" s="67"/>
      <c r="R122" s="67"/>
      <c r="S122" s="67"/>
      <c r="T122" s="68"/>
      <c r="U122" s="37"/>
      <c r="V122" s="37"/>
      <c r="W122" s="37"/>
      <c r="X122" s="37"/>
      <c r="Y122" s="37"/>
      <c r="Z122" s="37"/>
      <c r="AA122" s="37"/>
      <c r="AB122" s="37"/>
      <c r="AC122" s="37"/>
      <c r="AD122" s="37"/>
      <c r="AE122" s="37"/>
      <c r="AT122" s="20" t="s">
        <v>174</v>
      </c>
      <c r="AU122" s="20" t="s">
        <v>83</v>
      </c>
    </row>
    <row r="123" spans="1:65" s="16" customFormat="1" ht="11.25">
      <c r="B123" s="234"/>
      <c r="C123" s="235"/>
      <c r="D123" s="202" t="s">
        <v>176</v>
      </c>
      <c r="E123" s="236" t="s">
        <v>21</v>
      </c>
      <c r="F123" s="237" t="s">
        <v>208</v>
      </c>
      <c r="G123" s="235"/>
      <c r="H123" s="236" t="s">
        <v>21</v>
      </c>
      <c r="I123" s="238"/>
      <c r="J123" s="235"/>
      <c r="K123" s="235"/>
      <c r="L123" s="239"/>
      <c r="M123" s="240"/>
      <c r="N123" s="241"/>
      <c r="O123" s="241"/>
      <c r="P123" s="241"/>
      <c r="Q123" s="241"/>
      <c r="R123" s="241"/>
      <c r="S123" s="241"/>
      <c r="T123" s="242"/>
      <c r="AT123" s="243" t="s">
        <v>176</v>
      </c>
      <c r="AU123" s="243" t="s">
        <v>83</v>
      </c>
      <c r="AV123" s="16" t="s">
        <v>81</v>
      </c>
      <c r="AW123" s="16" t="s">
        <v>34</v>
      </c>
      <c r="AX123" s="16" t="s">
        <v>73</v>
      </c>
      <c r="AY123" s="243" t="s">
        <v>165</v>
      </c>
    </row>
    <row r="124" spans="1:65" s="13" customFormat="1" ht="11.25">
      <c r="B124" s="200"/>
      <c r="C124" s="201"/>
      <c r="D124" s="202" t="s">
        <v>176</v>
      </c>
      <c r="E124" s="203" t="s">
        <v>21</v>
      </c>
      <c r="F124" s="204" t="s">
        <v>209</v>
      </c>
      <c r="G124" s="201"/>
      <c r="H124" s="205">
        <v>0.8</v>
      </c>
      <c r="I124" s="206"/>
      <c r="J124" s="201"/>
      <c r="K124" s="201"/>
      <c r="L124" s="207"/>
      <c r="M124" s="208"/>
      <c r="N124" s="209"/>
      <c r="O124" s="209"/>
      <c r="P124" s="209"/>
      <c r="Q124" s="209"/>
      <c r="R124" s="209"/>
      <c r="S124" s="209"/>
      <c r="T124" s="210"/>
      <c r="AT124" s="211" t="s">
        <v>176</v>
      </c>
      <c r="AU124" s="211" t="s">
        <v>83</v>
      </c>
      <c r="AV124" s="13" t="s">
        <v>83</v>
      </c>
      <c r="AW124" s="13" t="s">
        <v>34</v>
      </c>
      <c r="AX124" s="13" t="s">
        <v>73</v>
      </c>
      <c r="AY124" s="211" t="s">
        <v>165</v>
      </c>
    </row>
    <row r="125" spans="1:65" s="14" customFormat="1" ht="11.25">
      <c r="B125" s="212"/>
      <c r="C125" s="213"/>
      <c r="D125" s="202" t="s">
        <v>176</v>
      </c>
      <c r="E125" s="214" t="s">
        <v>21</v>
      </c>
      <c r="F125" s="215" t="s">
        <v>178</v>
      </c>
      <c r="G125" s="213"/>
      <c r="H125" s="216">
        <v>0.8</v>
      </c>
      <c r="I125" s="217"/>
      <c r="J125" s="213"/>
      <c r="K125" s="213"/>
      <c r="L125" s="218"/>
      <c r="M125" s="219"/>
      <c r="N125" s="220"/>
      <c r="O125" s="220"/>
      <c r="P125" s="220"/>
      <c r="Q125" s="220"/>
      <c r="R125" s="220"/>
      <c r="S125" s="220"/>
      <c r="T125" s="221"/>
      <c r="AT125" s="222" t="s">
        <v>176</v>
      </c>
      <c r="AU125" s="222" t="s">
        <v>83</v>
      </c>
      <c r="AV125" s="14" t="s">
        <v>93</v>
      </c>
      <c r="AW125" s="14" t="s">
        <v>34</v>
      </c>
      <c r="AX125" s="14" t="s">
        <v>73</v>
      </c>
      <c r="AY125" s="222" t="s">
        <v>165</v>
      </c>
    </row>
    <row r="126" spans="1:65" s="13" customFormat="1" ht="11.25">
      <c r="B126" s="200"/>
      <c r="C126" s="201"/>
      <c r="D126" s="202" t="s">
        <v>176</v>
      </c>
      <c r="E126" s="203" t="s">
        <v>21</v>
      </c>
      <c r="F126" s="204" t="s">
        <v>210</v>
      </c>
      <c r="G126" s="201"/>
      <c r="H126" s="205">
        <v>3.8</v>
      </c>
      <c r="I126" s="206"/>
      <c r="J126" s="201"/>
      <c r="K126" s="201"/>
      <c r="L126" s="207"/>
      <c r="M126" s="208"/>
      <c r="N126" s="209"/>
      <c r="O126" s="209"/>
      <c r="P126" s="209"/>
      <c r="Q126" s="209"/>
      <c r="R126" s="209"/>
      <c r="S126" s="209"/>
      <c r="T126" s="210"/>
      <c r="AT126" s="211" t="s">
        <v>176</v>
      </c>
      <c r="AU126" s="211" t="s">
        <v>83</v>
      </c>
      <c r="AV126" s="13" t="s">
        <v>83</v>
      </c>
      <c r="AW126" s="13" t="s">
        <v>34</v>
      </c>
      <c r="AX126" s="13" t="s">
        <v>73</v>
      </c>
      <c r="AY126" s="211" t="s">
        <v>165</v>
      </c>
    </row>
    <row r="127" spans="1:65" s="14" customFormat="1" ht="11.25">
      <c r="B127" s="212"/>
      <c r="C127" s="213"/>
      <c r="D127" s="202" t="s">
        <v>176</v>
      </c>
      <c r="E127" s="214" t="s">
        <v>21</v>
      </c>
      <c r="F127" s="215" t="s">
        <v>178</v>
      </c>
      <c r="G127" s="213"/>
      <c r="H127" s="216">
        <v>3.8</v>
      </c>
      <c r="I127" s="217"/>
      <c r="J127" s="213"/>
      <c r="K127" s="213"/>
      <c r="L127" s="218"/>
      <c r="M127" s="219"/>
      <c r="N127" s="220"/>
      <c r="O127" s="220"/>
      <c r="P127" s="220"/>
      <c r="Q127" s="220"/>
      <c r="R127" s="220"/>
      <c r="S127" s="220"/>
      <c r="T127" s="221"/>
      <c r="AT127" s="222" t="s">
        <v>176</v>
      </c>
      <c r="AU127" s="222" t="s">
        <v>83</v>
      </c>
      <c r="AV127" s="14" t="s">
        <v>93</v>
      </c>
      <c r="AW127" s="14" t="s">
        <v>34</v>
      </c>
      <c r="AX127" s="14" t="s">
        <v>73</v>
      </c>
      <c r="AY127" s="222" t="s">
        <v>165</v>
      </c>
    </row>
    <row r="128" spans="1:65" s="13" customFormat="1" ht="11.25">
      <c r="B128" s="200"/>
      <c r="C128" s="201"/>
      <c r="D128" s="202" t="s">
        <v>176</v>
      </c>
      <c r="E128" s="203" t="s">
        <v>21</v>
      </c>
      <c r="F128" s="204" t="s">
        <v>211</v>
      </c>
      <c r="G128" s="201"/>
      <c r="H128" s="205">
        <v>5.7</v>
      </c>
      <c r="I128" s="206"/>
      <c r="J128" s="201"/>
      <c r="K128" s="201"/>
      <c r="L128" s="207"/>
      <c r="M128" s="208"/>
      <c r="N128" s="209"/>
      <c r="O128" s="209"/>
      <c r="P128" s="209"/>
      <c r="Q128" s="209"/>
      <c r="R128" s="209"/>
      <c r="S128" s="209"/>
      <c r="T128" s="210"/>
      <c r="AT128" s="211" t="s">
        <v>176</v>
      </c>
      <c r="AU128" s="211" t="s">
        <v>83</v>
      </c>
      <c r="AV128" s="13" t="s">
        <v>83</v>
      </c>
      <c r="AW128" s="13" t="s">
        <v>34</v>
      </c>
      <c r="AX128" s="13" t="s">
        <v>73</v>
      </c>
      <c r="AY128" s="211" t="s">
        <v>165</v>
      </c>
    </row>
    <row r="129" spans="1:65" s="14" customFormat="1" ht="11.25">
      <c r="B129" s="212"/>
      <c r="C129" s="213"/>
      <c r="D129" s="202" t="s">
        <v>176</v>
      </c>
      <c r="E129" s="214" t="s">
        <v>21</v>
      </c>
      <c r="F129" s="215" t="s">
        <v>178</v>
      </c>
      <c r="G129" s="213"/>
      <c r="H129" s="216">
        <v>5.7</v>
      </c>
      <c r="I129" s="217"/>
      <c r="J129" s="213"/>
      <c r="K129" s="213"/>
      <c r="L129" s="218"/>
      <c r="M129" s="219"/>
      <c r="N129" s="220"/>
      <c r="O129" s="220"/>
      <c r="P129" s="220"/>
      <c r="Q129" s="220"/>
      <c r="R129" s="220"/>
      <c r="S129" s="220"/>
      <c r="T129" s="221"/>
      <c r="AT129" s="222" t="s">
        <v>176</v>
      </c>
      <c r="AU129" s="222" t="s">
        <v>83</v>
      </c>
      <c r="AV129" s="14" t="s">
        <v>93</v>
      </c>
      <c r="AW129" s="14" t="s">
        <v>34</v>
      </c>
      <c r="AX129" s="14" t="s">
        <v>73</v>
      </c>
      <c r="AY129" s="222" t="s">
        <v>165</v>
      </c>
    </row>
    <row r="130" spans="1:65" s="15" customFormat="1" ht="11.25">
      <c r="B130" s="223"/>
      <c r="C130" s="224"/>
      <c r="D130" s="202" t="s">
        <v>176</v>
      </c>
      <c r="E130" s="225" t="s">
        <v>21</v>
      </c>
      <c r="F130" s="226" t="s">
        <v>186</v>
      </c>
      <c r="G130" s="224"/>
      <c r="H130" s="227">
        <v>10.3</v>
      </c>
      <c r="I130" s="228"/>
      <c r="J130" s="224"/>
      <c r="K130" s="224"/>
      <c r="L130" s="229"/>
      <c r="M130" s="230"/>
      <c r="N130" s="231"/>
      <c r="O130" s="231"/>
      <c r="P130" s="231"/>
      <c r="Q130" s="231"/>
      <c r="R130" s="231"/>
      <c r="S130" s="231"/>
      <c r="T130" s="232"/>
      <c r="AT130" s="233" t="s">
        <v>176</v>
      </c>
      <c r="AU130" s="233" t="s">
        <v>83</v>
      </c>
      <c r="AV130" s="15" t="s">
        <v>172</v>
      </c>
      <c r="AW130" s="15" t="s">
        <v>34</v>
      </c>
      <c r="AX130" s="15" t="s">
        <v>81</v>
      </c>
      <c r="AY130" s="233" t="s">
        <v>165</v>
      </c>
    </row>
    <row r="131" spans="1:65" s="2" customFormat="1" ht="16.5" customHeight="1">
      <c r="A131" s="37"/>
      <c r="B131" s="38"/>
      <c r="C131" s="182" t="s">
        <v>212</v>
      </c>
      <c r="D131" s="182" t="s">
        <v>167</v>
      </c>
      <c r="E131" s="183" t="s">
        <v>213</v>
      </c>
      <c r="F131" s="184" t="s">
        <v>214</v>
      </c>
      <c r="G131" s="185" t="s">
        <v>124</v>
      </c>
      <c r="H131" s="186">
        <v>6.35</v>
      </c>
      <c r="I131" s="187"/>
      <c r="J131" s="188">
        <f>ROUND(I131*H131,2)</f>
        <v>0</v>
      </c>
      <c r="K131" s="184" t="s">
        <v>171</v>
      </c>
      <c r="L131" s="42"/>
      <c r="M131" s="189" t="s">
        <v>21</v>
      </c>
      <c r="N131" s="190" t="s">
        <v>44</v>
      </c>
      <c r="O131" s="67"/>
      <c r="P131" s="191">
        <f>O131*H131</f>
        <v>0</v>
      </c>
      <c r="Q131" s="191">
        <v>1.2999999999999999E-4</v>
      </c>
      <c r="R131" s="191">
        <f>Q131*H131</f>
        <v>8.2549999999999985E-4</v>
      </c>
      <c r="S131" s="191">
        <v>0</v>
      </c>
      <c r="T131" s="192">
        <f>S131*H131</f>
        <v>0</v>
      </c>
      <c r="U131" s="37"/>
      <c r="V131" s="37"/>
      <c r="W131" s="37"/>
      <c r="X131" s="37"/>
      <c r="Y131" s="37"/>
      <c r="Z131" s="37"/>
      <c r="AA131" s="37"/>
      <c r="AB131" s="37"/>
      <c r="AC131" s="37"/>
      <c r="AD131" s="37"/>
      <c r="AE131" s="37"/>
      <c r="AR131" s="193" t="s">
        <v>172</v>
      </c>
      <c r="AT131" s="193" t="s">
        <v>167</v>
      </c>
      <c r="AU131" s="193" t="s">
        <v>83</v>
      </c>
      <c r="AY131" s="20" t="s">
        <v>165</v>
      </c>
      <c r="BE131" s="194">
        <f>IF(N131="základní",J131,0)</f>
        <v>0</v>
      </c>
      <c r="BF131" s="194">
        <f>IF(N131="snížená",J131,0)</f>
        <v>0</v>
      </c>
      <c r="BG131" s="194">
        <f>IF(N131="zákl. přenesená",J131,0)</f>
        <v>0</v>
      </c>
      <c r="BH131" s="194">
        <f>IF(N131="sníž. přenesená",J131,0)</f>
        <v>0</v>
      </c>
      <c r="BI131" s="194">
        <f>IF(N131="nulová",J131,0)</f>
        <v>0</v>
      </c>
      <c r="BJ131" s="20" t="s">
        <v>81</v>
      </c>
      <c r="BK131" s="194">
        <f>ROUND(I131*H131,2)</f>
        <v>0</v>
      </c>
      <c r="BL131" s="20" t="s">
        <v>172</v>
      </c>
      <c r="BM131" s="193" t="s">
        <v>215</v>
      </c>
    </row>
    <row r="132" spans="1:65" s="2" customFormat="1" ht="11.25">
      <c r="A132" s="37"/>
      <c r="B132" s="38"/>
      <c r="C132" s="39"/>
      <c r="D132" s="195" t="s">
        <v>174</v>
      </c>
      <c r="E132" s="39"/>
      <c r="F132" s="196" t="s">
        <v>216</v>
      </c>
      <c r="G132" s="39"/>
      <c r="H132" s="39"/>
      <c r="I132" s="197"/>
      <c r="J132" s="39"/>
      <c r="K132" s="39"/>
      <c r="L132" s="42"/>
      <c r="M132" s="198"/>
      <c r="N132" s="199"/>
      <c r="O132" s="67"/>
      <c r="P132" s="67"/>
      <c r="Q132" s="67"/>
      <c r="R132" s="67"/>
      <c r="S132" s="67"/>
      <c r="T132" s="68"/>
      <c r="U132" s="37"/>
      <c r="V132" s="37"/>
      <c r="W132" s="37"/>
      <c r="X132" s="37"/>
      <c r="Y132" s="37"/>
      <c r="Z132" s="37"/>
      <c r="AA132" s="37"/>
      <c r="AB132" s="37"/>
      <c r="AC132" s="37"/>
      <c r="AD132" s="37"/>
      <c r="AE132" s="37"/>
      <c r="AT132" s="20" t="s">
        <v>174</v>
      </c>
      <c r="AU132" s="20" t="s">
        <v>83</v>
      </c>
    </row>
    <row r="133" spans="1:65" s="13" customFormat="1" ht="11.25">
      <c r="B133" s="200"/>
      <c r="C133" s="201"/>
      <c r="D133" s="202" t="s">
        <v>176</v>
      </c>
      <c r="E133" s="203" t="s">
        <v>21</v>
      </c>
      <c r="F133" s="204" t="s">
        <v>217</v>
      </c>
      <c r="G133" s="201"/>
      <c r="H133" s="205">
        <v>4.2</v>
      </c>
      <c r="I133" s="206"/>
      <c r="J133" s="201"/>
      <c r="K133" s="201"/>
      <c r="L133" s="207"/>
      <c r="M133" s="208"/>
      <c r="N133" s="209"/>
      <c r="O133" s="209"/>
      <c r="P133" s="209"/>
      <c r="Q133" s="209"/>
      <c r="R133" s="209"/>
      <c r="S133" s="209"/>
      <c r="T133" s="210"/>
      <c r="AT133" s="211" t="s">
        <v>176</v>
      </c>
      <c r="AU133" s="211" t="s">
        <v>83</v>
      </c>
      <c r="AV133" s="13" t="s">
        <v>83</v>
      </c>
      <c r="AW133" s="13" t="s">
        <v>34</v>
      </c>
      <c r="AX133" s="13" t="s">
        <v>73</v>
      </c>
      <c r="AY133" s="211" t="s">
        <v>165</v>
      </c>
    </row>
    <row r="134" spans="1:65" s="13" customFormat="1" ht="11.25">
      <c r="B134" s="200"/>
      <c r="C134" s="201"/>
      <c r="D134" s="202" t="s">
        <v>176</v>
      </c>
      <c r="E134" s="203" t="s">
        <v>21</v>
      </c>
      <c r="F134" s="204" t="s">
        <v>218</v>
      </c>
      <c r="G134" s="201"/>
      <c r="H134" s="205">
        <v>2.15</v>
      </c>
      <c r="I134" s="206"/>
      <c r="J134" s="201"/>
      <c r="K134" s="201"/>
      <c r="L134" s="207"/>
      <c r="M134" s="208"/>
      <c r="N134" s="209"/>
      <c r="O134" s="209"/>
      <c r="P134" s="209"/>
      <c r="Q134" s="209"/>
      <c r="R134" s="209"/>
      <c r="S134" s="209"/>
      <c r="T134" s="210"/>
      <c r="AT134" s="211" t="s">
        <v>176</v>
      </c>
      <c r="AU134" s="211" t="s">
        <v>83</v>
      </c>
      <c r="AV134" s="13" t="s">
        <v>83</v>
      </c>
      <c r="AW134" s="13" t="s">
        <v>34</v>
      </c>
      <c r="AX134" s="13" t="s">
        <v>73</v>
      </c>
      <c r="AY134" s="211" t="s">
        <v>165</v>
      </c>
    </row>
    <row r="135" spans="1:65" s="14" customFormat="1" ht="11.25">
      <c r="B135" s="212"/>
      <c r="C135" s="213"/>
      <c r="D135" s="202" t="s">
        <v>176</v>
      </c>
      <c r="E135" s="214" t="s">
        <v>21</v>
      </c>
      <c r="F135" s="215" t="s">
        <v>178</v>
      </c>
      <c r="G135" s="213"/>
      <c r="H135" s="216">
        <v>6.35</v>
      </c>
      <c r="I135" s="217"/>
      <c r="J135" s="213"/>
      <c r="K135" s="213"/>
      <c r="L135" s="218"/>
      <c r="M135" s="219"/>
      <c r="N135" s="220"/>
      <c r="O135" s="220"/>
      <c r="P135" s="220"/>
      <c r="Q135" s="220"/>
      <c r="R135" s="220"/>
      <c r="S135" s="220"/>
      <c r="T135" s="221"/>
      <c r="AT135" s="222" t="s">
        <v>176</v>
      </c>
      <c r="AU135" s="222" t="s">
        <v>83</v>
      </c>
      <c r="AV135" s="14" t="s">
        <v>93</v>
      </c>
      <c r="AW135" s="14" t="s">
        <v>34</v>
      </c>
      <c r="AX135" s="14" t="s">
        <v>81</v>
      </c>
      <c r="AY135" s="222" t="s">
        <v>165</v>
      </c>
    </row>
    <row r="136" spans="1:65" s="2" customFormat="1" ht="16.5" customHeight="1">
      <c r="A136" s="37"/>
      <c r="B136" s="38"/>
      <c r="C136" s="182" t="s">
        <v>219</v>
      </c>
      <c r="D136" s="182" t="s">
        <v>167</v>
      </c>
      <c r="E136" s="183" t="s">
        <v>220</v>
      </c>
      <c r="F136" s="184" t="s">
        <v>221</v>
      </c>
      <c r="G136" s="185" t="s">
        <v>124</v>
      </c>
      <c r="H136" s="186">
        <v>8.1</v>
      </c>
      <c r="I136" s="187"/>
      <c r="J136" s="188">
        <f>ROUND(I136*H136,2)</f>
        <v>0</v>
      </c>
      <c r="K136" s="184" t="s">
        <v>171</v>
      </c>
      <c r="L136" s="42"/>
      <c r="M136" s="189" t="s">
        <v>21</v>
      </c>
      <c r="N136" s="190" t="s">
        <v>44</v>
      </c>
      <c r="O136" s="67"/>
      <c r="P136" s="191">
        <f>O136*H136</f>
        <v>0</v>
      </c>
      <c r="Q136" s="191">
        <v>2.0000000000000001E-4</v>
      </c>
      <c r="R136" s="191">
        <f>Q136*H136</f>
        <v>1.6199999999999999E-3</v>
      </c>
      <c r="S136" s="191">
        <v>0</v>
      </c>
      <c r="T136" s="192">
        <f>S136*H136</f>
        <v>0</v>
      </c>
      <c r="U136" s="37"/>
      <c r="V136" s="37"/>
      <c r="W136" s="37"/>
      <c r="X136" s="37"/>
      <c r="Y136" s="37"/>
      <c r="Z136" s="37"/>
      <c r="AA136" s="37"/>
      <c r="AB136" s="37"/>
      <c r="AC136" s="37"/>
      <c r="AD136" s="37"/>
      <c r="AE136" s="37"/>
      <c r="AR136" s="193" t="s">
        <v>172</v>
      </c>
      <c r="AT136" s="193" t="s">
        <v>167</v>
      </c>
      <c r="AU136" s="193" t="s">
        <v>83</v>
      </c>
      <c r="AY136" s="20" t="s">
        <v>165</v>
      </c>
      <c r="BE136" s="194">
        <f>IF(N136="základní",J136,0)</f>
        <v>0</v>
      </c>
      <c r="BF136" s="194">
        <f>IF(N136="snížená",J136,0)</f>
        <v>0</v>
      </c>
      <c r="BG136" s="194">
        <f>IF(N136="zákl. přenesená",J136,0)</f>
        <v>0</v>
      </c>
      <c r="BH136" s="194">
        <f>IF(N136="sníž. přenesená",J136,0)</f>
        <v>0</v>
      </c>
      <c r="BI136" s="194">
        <f>IF(N136="nulová",J136,0)</f>
        <v>0</v>
      </c>
      <c r="BJ136" s="20" t="s">
        <v>81</v>
      </c>
      <c r="BK136" s="194">
        <f>ROUND(I136*H136,2)</f>
        <v>0</v>
      </c>
      <c r="BL136" s="20" t="s">
        <v>172</v>
      </c>
      <c r="BM136" s="193" t="s">
        <v>222</v>
      </c>
    </row>
    <row r="137" spans="1:65" s="2" customFormat="1" ht="11.25">
      <c r="A137" s="37"/>
      <c r="B137" s="38"/>
      <c r="C137" s="39"/>
      <c r="D137" s="195" t="s">
        <v>174</v>
      </c>
      <c r="E137" s="39"/>
      <c r="F137" s="196" t="s">
        <v>223</v>
      </c>
      <c r="G137" s="39"/>
      <c r="H137" s="39"/>
      <c r="I137" s="197"/>
      <c r="J137" s="39"/>
      <c r="K137" s="39"/>
      <c r="L137" s="42"/>
      <c r="M137" s="198"/>
      <c r="N137" s="199"/>
      <c r="O137" s="67"/>
      <c r="P137" s="67"/>
      <c r="Q137" s="67"/>
      <c r="R137" s="67"/>
      <c r="S137" s="67"/>
      <c r="T137" s="68"/>
      <c r="U137" s="37"/>
      <c r="V137" s="37"/>
      <c r="W137" s="37"/>
      <c r="X137" s="37"/>
      <c r="Y137" s="37"/>
      <c r="Z137" s="37"/>
      <c r="AA137" s="37"/>
      <c r="AB137" s="37"/>
      <c r="AC137" s="37"/>
      <c r="AD137" s="37"/>
      <c r="AE137" s="37"/>
      <c r="AT137" s="20" t="s">
        <v>174</v>
      </c>
      <c r="AU137" s="20" t="s">
        <v>83</v>
      </c>
    </row>
    <row r="138" spans="1:65" s="13" customFormat="1" ht="11.25">
      <c r="B138" s="200"/>
      <c r="C138" s="201"/>
      <c r="D138" s="202" t="s">
        <v>176</v>
      </c>
      <c r="E138" s="203" t="s">
        <v>21</v>
      </c>
      <c r="F138" s="204" t="s">
        <v>224</v>
      </c>
      <c r="G138" s="201"/>
      <c r="H138" s="205">
        <v>8.1</v>
      </c>
      <c r="I138" s="206"/>
      <c r="J138" s="201"/>
      <c r="K138" s="201"/>
      <c r="L138" s="207"/>
      <c r="M138" s="208"/>
      <c r="N138" s="209"/>
      <c r="O138" s="209"/>
      <c r="P138" s="209"/>
      <c r="Q138" s="209"/>
      <c r="R138" s="209"/>
      <c r="S138" s="209"/>
      <c r="T138" s="210"/>
      <c r="AT138" s="211" t="s">
        <v>176</v>
      </c>
      <c r="AU138" s="211" t="s">
        <v>83</v>
      </c>
      <c r="AV138" s="13" t="s">
        <v>83</v>
      </c>
      <c r="AW138" s="13" t="s">
        <v>34</v>
      </c>
      <c r="AX138" s="13" t="s">
        <v>73</v>
      </c>
      <c r="AY138" s="211" t="s">
        <v>165</v>
      </c>
    </row>
    <row r="139" spans="1:65" s="14" customFormat="1" ht="11.25">
      <c r="B139" s="212"/>
      <c r="C139" s="213"/>
      <c r="D139" s="202" t="s">
        <v>176</v>
      </c>
      <c r="E139" s="214" t="s">
        <v>21</v>
      </c>
      <c r="F139" s="215" t="s">
        <v>178</v>
      </c>
      <c r="G139" s="213"/>
      <c r="H139" s="216">
        <v>8.1</v>
      </c>
      <c r="I139" s="217"/>
      <c r="J139" s="213"/>
      <c r="K139" s="213"/>
      <c r="L139" s="218"/>
      <c r="M139" s="219"/>
      <c r="N139" s="220"/>
      <c r="O139" s="220"/>
      <c r="P139" s="220"/>
      <c r="Q139" s="220"/>
      <c r="R139" s="220"/>
      <c r="S139" s="220"/>
      <c r="T139" s="221"/>
      <c r="AT139" s="222" t="s">
        <v>176</v>
      </c>
      <c r="AU139" s="222" t="s">
        <v>83</v>
      </c>
      <c r="AV139" s="14" t="s">
        <v>93</v>
      </c>
      <c r="AW139" s="14" t="s">
        <v>34</v>
      </c>
      <c r="AX139" s="14" t="s">
        <v>81</v>
      </c>
      <c r="AY139" s="222" t="s">
        <v>165</v>
      </c>
    </row>
    <row r="140" spans="1:65" s="2" customFormat="1" ht="21.75" customHeight="1">
      <c r="A140" s="37"/>
      <c r="B140" s="38"/>
      <c r="C140" s="182" t="s">
        <v>225</v>
      </c>
      <c r="D140" s="182" t="s">
        <v>167</v>
      </c>
      <c r="E140" s="183" t="s">
        <v>226</v>
      </c>
      <c r="F140" s="184" t="s">
        <v>227</v>
      </c>
      <c r="G140" s="185" t="s">
        <v>113</v>
      </c>
      <c r="H140" s="186">
        <v>1.92</v>
      </c>
      <c r="I140" s="187"/>
      <c r="J140" s="188">
        <f>ROUND(I140*H140,2)</f>
        <v>0</v>
      </c>
      <c r="K140" s="184" t="s">
        <v>171</v>
      </c>
      <c r="L140" s="42"/>
      <c r="M140" s="189" t="s">
        <v>21</v>
      </c>
      <c r="N140" s="190" t="s">
        <v>44</v>
      </c>
      <c r="O140" s="67"/>
      <c r="P140" s="191">
        <f>O140*H140</f>
        <v>0</v>
      </c>
      <c r="Q140" s="191">
        <v>0.17818000000000001</v>
      </c>
      <c r="R140" s="191">
        <f>Q140*H140</f>
        <v>0.34210560000000001</v>
      </c>
      <c r="S140" s="191">
        <v>0</v>
      </c>
      <c r="T140" s="192">
        <f>S140*H140</f>
        <v>0</v>
      </c>
      <c r="U140" s="37"/>
      <c r="V140" s="37"/>
      <c r="W140" s="37"/>
      <c r="X140" s="37"/>
      <c r="Y140" s="37"/>
      <c r="Z140" s="37"/>
      <c r="AA140" s="37"/>
      <c r="AB140" s="37"/>
      <c r="AC140" s="37"/>
      <c r="AD140" s="37"/>
      <c r="AE140" s="37"/>
      <c r="AR140" s="193" t="s">
        <v>172</v>
      </c>
      <c r="AT140" s="193" t="s">
        <v>167</v>
      </c>
      <c r="AU140" s="193" t="s">
        <v>83</v>
      </c>
      <c r="AY140" s="20" t="s">
        <v>165</v>
      </c>
      <c r="BE140" s="194">
        <f>IF(N140="základní",J140,0)</f>
        <v>0</v>
      </c>
      <c r="BF140" s="194">
        <f>IF(N140="snížená",J140,0)</f>
        <v>0</v>
      </c>
      <c r="BG140" s="194">
        <f>IF(N140="zákl. přenesená",J140,0)</f>
        <v>0</v>
      </c>
      <c r="BH140" s="194">
        <f>IF(N140="sníž. přenesená",J140,0)</f>
        <v>0</v>
      </c>
      <c r="BI140" s="194">
        <f>IF(N140="nulová",J140,0)</f>
        <v>0</v>
      </c>
      <c r="BJ140" s="20" t="s">
        <v>81</v>
      </c>
      <c r="BK140" s="194">
        <f>ROUND(I140*H140,2)</f>
        <v>0</v>
      </c>
      <c r="BL140" s="20" t="s">
        <v>172</v>
      </c>
      <c r="BM140" s="193" t="s">
        <v>228</v>
      </c>
    </row>
    <row r="141" spans="1:65" s="2" customFormat="1" ht="11.25">
      <c r="A141" s="37"/>
      <c r="B141" s="38"/>
      <c r="C141" s="39"/>
      <c r="D141" s="195" t="s">
        <v>174</v>
      </c>
      <c r="E141" s="39"/>
      <c r="F141" s="196" t="s">
        <v>229</v>
      </c>
      <c r="G141" s="39"/>
      <c r="H141" s="39"/>
      <c r="I141" s="197"/>
      <c r="J141" s="39"/>
      <c r="K141" s="39"/>
      <c r="L141" s="42"/>
      <c r="M141" s="198"/>
      <c r="N141" s="199"/>
      <c r="O141" s="67"/>
      <c r="P141" s="67"/>
      <c r="Q141" s="67"/>
      <c r="R141" s="67"/>
      <c r="S141" s="67"/>
      <c r="T141" s="68"/>
      <c r="U141" s="37"/>
      <c r="V141" s="37"/>
      <c r="W141" s="37"/>
      <c r="X141" s="37"/>
      <c r="Y141" s="37"/>
      <c r="Z141" s="37"/>
      <c r="AA141" s="37"/>
      <c r="AB141" s="37"/>
      <c r="AC141" s="37"/>
      <c r="AD141" s="37"/>
      <c r="AE141" s="37"/>
      <c r="AT141" s="20" t="s">
        <v>174</v>
      </c>
      <c r="AU141" s="20" t="s">
        <v>83</v>
      </c>
    </row>
    <row r="142" spans="1:65" s="13" customFormat="1" ht="11.25">
      <c r="B142" s="200"/>
      <c r="C142" s="201"/>
      <c r="D142" s="202" t="s">
        <v>176</v>
      </c>
      <c r="E142" s="203" t="s">
        <v>21</v>
      </c>
      <c r="F142" s="204" t="s">
        <v>230</v>
      </c>
      <c r="G142" s="201"/>
      <c r="H142" s="205">
        <v>1.92</v>
      </c>
      <c r="I142" s="206"/>
      <c r="J142" s="201"/>
      <c r="K142" s="201"/>
      <c r="L142" s="207"/>
      <c r="M142" s="208"/>
      <c r="N142" s="209"/>
      <c r="O142" s="209"/>
      <c r="P142" s="209"/>
      <c r="Q142" s="209"/>
      <c r="R142" s="209"/>
      <c r="S142" s="209"/>
      <c r="T142" s="210"/>
      <c r="AT142" s="211" t="s">
        <v>176</v>
      </c>
      <c r="AU142" s="211" t="s">
        <v>83</v>
      </c>
      <c r="AV142" s="13" t="s">
        <v>83</v>
      </c>
      <c r="AW142" s="13" t="s">
        <v>34</v>
      </c>
      <c r="AX142" s="13" t="s">
        <v>73</v>
      </c>
      <c r="AY142" s="211" t="s">
        <v>165</v>
      </c>
    </row>
    <row r="143" spans="1:65" s="14" customFormat="1" ht="11.25">
      <c r="B143" s="212"/>
      <c r="C143" s="213"/>
      <c r="D143" s="202" t="s">
        <v>176</v>
      </c>
      <c r="E143" s="214" t="s">
        <v>21</v>
      </c>
      <c r="F143" s="215" t="s">
        <v>178</v>
      </c>
      <c r="G143" s="213"/>
      <c r="H143" s="216">
        <v>1.92</v>
      </c>
      <c r="I143" s="217"/>
      <c r="J143" s="213"/>
      <c r="K143" s="213"/>
      <c r="L143" s="218"/>
      <c r="M143" s="219"/>
      <c r="N143" s="220"/>
      <c r="O143" s="220"/>
      <c r="P143" s="220"/>
      <c r="Q143" s="220"/>
      <c r="R143" s="220"/>
      <c r="S143" s="220"/>
      <c r="T143" s="221"/>
      <c r="AT143" s="222" t="s">
        <v>176</v>
      </c>
      <c r="AU143" s="222" t="s">
        <v>83</v>
      </c>
      <c r="AV143" s="14" t="s">
        <v>93</v>
      </c>
      <c r="AW143" s="14" t="s">
        <v>34</v>
      </c>
      <c r="AX143" s="14" t="s">
        <v>73</v>
      </c>
      <c r="AY143" s="222" t="s">
        <v>165</v>
      </c>
    </row>
    <row r="144" spans="1:65" s="15" customFormat="1" ht="11.25">
      <c r="B144" s="223"/>
      <c r="C144" s="224"/>
      <c r="D144" s="202" t="s">
        <v>176</v>
      </c>
      <c r="E144" s="225" t="s">
        <v>21</v>
      </c>
      <c r="F144" s="226" t="s">
        <v>186</v>
      </c>
      <c r="G144" s="224"/>
      <c r="H144" s="227">
        <v>1.92</v>
      </c>
      <c r="I144" s="228"/>
      <c r="J144" s="224"/>
      <c r="K144" s="224"/>
      <c r="L144" s="229"/>
      <c r="M144" s="230"/>
      <c r="N144" s="231"/>
      <c r="O144" s="231"/>
      <c r="P144" s="231"/>
      <c r="Q144" s="231"/>
      <c r="R144" s="231"/>
      <c r="S144" s="231"/>
      <c r="T144" s="232"/>
      <c r="AT144" s="233" t="s">
        <v>176</v>
      </c>
      <c r="AU144" s="233" t="s">
        <v>83</v>
      </c>
      <c r="AV144" s="15" t="s">
        <v>172</v>
      </c>
      <c r="AW144" s="15" t="s">
        <v>34</v>
      </c>
      <c r="AX144" s="15" t="s">
        <v>81</v>
      </c>
      <c r="AY144" s="233" t="s">
        <v>165</v>
      </c>
    </row>
    <row r="145" spans="1:65" s="2" customFormat="1" ht="37.9" customHeight="1">
      <c r="A145" s="37"/>
      <c r="B145" s="38"/>
      <c r="C145" s="182" t="s">
        <v>231</v>
      </c>
      <c r="D145" s="182" t="s">
        <v>167</v>
      </c>
      <c r="E145" s="183" t="s">
        <v>232</v>
      </c>
      <c r="F145" s="184" t="s">
        <v>233</v>
      </c>
      <c r="G145" s="185" t="s">
        <v>124</v>
      </c>
      <c r="H145" s="186">
        <v>10.3</v>
      </c>
      <c r="I145" s="187"/>
      <c r="J145" s="188">
        <f>ROUND(I145*H145,2)</f>
        <v>0</v>
      </c>
      <c r="K145" s="184" t="s">
        <v>171</v>
      </c>
      <c r="L145" s="42"/>
      <c r="M145" s="189" t="s">
        <v>21</v>
      </c>
      <c r="N145" s="190" t="s">
        <v>44</v>
      </c>
      <c r="O145" s="67"/>
      <c r="P145" s="191">
        <f>O145*H145</f>
        <v>0</v>
      </c>
      <c r="Q145" s="191">
        <v>8.0300000000000007E-3</v>
      </c>
      <c r="R145" s="191">
        <f>Q145*H145</f>
        <v>8.2709000000000019E-2</v>
      </c>
      <c r="S145" s="191">
        <v>0</v>
      </c>
      <c r="T145" s="192">
        <f>S145*H145</f>
        <v>0</v>
      </c>
      <c r="U145" s="37"/>
      <c r="V145" s="37"/>
      <c r="W145" s="37"/>
      <c r="X145" s="37"/>
      <c r="Y145" s="37"/>
      <c r="Z145" s="37"/>
      <c r="AA145" s="37"/>
      <c r="AB145" s="37"/>
      <c r="AC145" s="37"/>
      <c r="AD145" s="37"/>
      <c r="AE145" s="37"/>
      <c r="AR145" s="193" t="s">
        <v>172</v>
      </c>
      <c r="AT145" s="193" t="s">
        <v>167</v>
      </c>
      <c r="AU145" s="193" t="s">
        <v>83</v>
      </c>
      <c r="AY145" s="20" t="s">
        <v>165</v>
      </c>
      <c r="BE145" s="194">
        <f>IF(N145="základní",J145,0)</f>
        <v>0</v>
      </c>
      <c r="BF145" s="194">
        <f>IF(N145="snížená",J145,0)</f>
        <v>0</v>
      </c>
      <c r="BG145" s="194">
        <f>IF(N145="zákl. přenesená",J145,0)</f>
        <v>0</v>
      </c>
      <c r="BH145" s="194">
        <f>IF(N145="sníž. přenesená",J145,0)</f>
        <v>0</v>
      </c>
      <c r="BI145" s="194">
        <f>IF(N145="nulová",J145,0)</f>
        <v>0</v>
      </c>
      <c r="BJ145" s="20" t="s">
        <v>81</v>
      </c>
      <c r="BK145" s="194">
        <f>ROUND(I145*H145,2)</f>
        <v>0</v>
      </c>
      <c r="BL145" s="20" t="s">
        <v>172</v>
      </c>
      <c r="BM145" s="193" t="s">
        <v>234</v>
      </c>
    </row>
    <row r="146" spans="1:65" s="2" customFormat="1" ht="11.25">
      <c r="A146" s="37"/>
      <c r="B146" s="38"/>
      <c r="C146" s="39"/>
      <c r="D146" s="195" t="s">
        <v>174</v>
      </c>
      <c r="E146" s="39"/>
      <c r="F146" s="196" t="s">
        <v>235</v>
      </c>
      <c r="G146" s="39"/>
      <c r="H146" s="39"/>
      <c r="I146" s="197"/>
      <c r="J146" s="39"/>
      <c r="K146" s="39"/>
      <c r="L146" s="42"/>
      <c r="M146" s="198"/>
      <c r="N146" s="199"/>
      <c r="O146" s="67"/>
      <c r="P146" s="67"/>
      <c r="Q146" s="67"/>
      <c r="R146" s="67"/>
      <c r="S146" s="67"/>
      <c r="T146" s="68"/>
      <c r="U146" s="37"/>
      <c r="V146" s="37"/>
      <c r="W146" s="37"/>
      <c r="X146" s="37"/>
      <c r="Y146" s="37"/>
      <c r="Z146" s="37"/>
      <c r="AA146" s="37"/>
      <c r="AB146" s="37"/>
      <c r="AC146" s="37"/>
      <c r="AD146" s="37"/>
      <c r="AE146" s="37"/>
      <c r="AT146" s="20" t="s">
        <v>174</v>
      </c>
      <c r="AU146" s="20" t="s">
        <v>83</v>
      </c>
    </row>
    <row r="147" spans="1:65" s="16" customFormat="1" ht="11.25">
      <c r="B147" s="234"/>
      <c r="C147" s="235"/>
      <c r="D147" s="202" t="s">
        <v>176</v>
      </c>
      <c r="E147" s="236" t="s">
        <v>21</v>
      </c>
      <c r="F147" s="237" t="s">
        <v>236</v>
      </c>
      <c r="G147" s="235"/>
      <c r="H147" s="236" t="s">
        <v>21</v>
      </c>
      <c r="I147" s="238"/>
      <c r="J147" s="235"/>
      <c r="K147" s="235"/>
      <c r="L147" s="239"/>
      <c r="M147" s="240"/>
      <c r="N147" s="241"/>
      <c r="O147" s="241"/>
      <c r="P147" s="241"/>
      <c r="Q147" s="241"/>
      <c r="R147" s="241"/>
      <c r="S147" s="241"/>
      <c r="T147" s="242"/>
      <c r="AT147" s="243" t="s">
        <v>176</v>
      </c>
      <c r="AU147" s="243" t="s">
        <v>83</v>
      </c>
      <c r="AV147" s="16" t="s">
        <v>81</v>
      </c>
      <c r="AW147" s="16" t="s">
        <v>34</v>
      </c>
      <c r="AX147" s="16" t="s">
        <v>73</v>
      </c>
      <c r="AY147" s="243" t="s">
        <v>165</v>
      </c>
    </row>
    <row r="148" spans="1:65" s="13" customFormat="1" ht="11.25">
      <c r="B148" s="200"/>
      <c r="C148" s="201"/>
      <c r="D148" s="202" t="s">
        <v>176</v>
      </c>
      <c r="E148" s="203" t="s">
        <v>21</v>
      </c>
      <c r="F148" s="204" t="s">
        <v>209</v>
      </c>
      <c r="G148" s="201"/>
      <c r="H148" s="205">
        <v>0.8</v>
      </c>
      <c r="I148" s="206"/>
      <c r="J148" s="201"/>
      <c r="K148" s="201"/>
      <c r="L148" s="207"/>
      <c r="M148" s="208"/>
      <c r="N148" s="209"/>
      <c r="O148" s="209"/>
      <c r="P148" s="209"/>
      <c r="Q148" s="209"/>
      <c r="R148" s="209"/>
      <c r="S148" s="209"/>
      <c r="T148" s="210"/>
      <c r="AT148" s="211" t="s">
        <v>176</v>
      </c>
      <c r="AU148" s="211" t="s">
        <v>83</v>
      </c>
      <c r="AV148" s="13" t="s">
        <v>83</v>
      </c>
      <c r="AW148" s="13" t="s">
        <v>34</v>
      </c>
      <c r="AX148" s="13" t="s">
        <v>73</v>
      </c>
      <c r="AY148" s="211" t="s">
        <v>165</v>
      </c>
    </row>
    <row r="149" spans="1:65" s="14" customFormat="1" ht="11.25">
      <c r="B149" s="212"/>
      <c r="C149" s="213"/>
      <c r="D149" s="202" t="s">
        <v>176</v>
      </c>
      <c r="E149" s="214" t="s">
        <v>21</v>
      </c>
      <c r="F149" s="215" t="s">
        <v>178</v>
      </c>
      <c r="G149" s="213"/>
      <c r="H149" s="216">
        <v>0.8</v>
      </c>
      <c r="I149" s="217"/>
      <c r="J149" s="213"/>
      <c r="K149" s="213"/>
      <c r="L149" s="218"/>
      <c r="M149" s="219"/>
      <c r="N149" s="220"/>
      <c r="O149" s="220"/>
      <c r="P149" s="220"/>
      <c r="Q149" s="220"/>
      <c r="R149" s="220"/>
      <c r="S149" s="220"/>
      <c r="T149" s="221"/>
      <c r="AT149" s="222" t="s">
        <v>176</v>
      </c>
      <c r="AU149" s="222" t="s">
        <v>83</v>
      </c>
      <c r="AV149" s="14" t="s">
        <v>93</v>
      </c>
      <c r="AW149" s="14" t="s">
        <v>34</v>
      </c>
      <c r="AX149" s="14" t="s">
        <v>73</v>
      </c>
      <c r="AY149" s="222" t="s">
        <v>165</v>
      </c>
    </row>
    <row r="150" spans="1:65" s="13" customFormat="1" ht="11.25">
      <c r="B150" s="200"/>
      <c r="C150" s="201"/>
      <c r="D150" s="202" t="s">
        <v>176</v>
      </c>
      <c r="E150" s="203" t="s">
        <v>21</v>
      </c>
      <c r="F150" s="204" t="s">
        <v>210</v>
      </c>
      <c r="G150" s="201"/>
      <c r="H150" s="205">
        <v>3.8</v>
      </c>
      <c r="I150" s="206"/>
      <c r="J150" s="201"/>
      <c r="K150" s="201"/>
      <c r="L150" s="207"/>
      <c r="M150" s="208"/>
      <c r="N150" s="209"/>
      <c r="O150" s="209"/>
      <c r="P150" s="209"/>
      <c r="Q150" s="209"/>
      <c r="R150" s="209"/>
      <c r="S150" s="209"/>
      <c r="T150" s="210"/>
      <c r="AT150" s="211" t="s">
        <v>176</v>
      </c>
      <c r="AU150" s="211" t="s">
        <v>83</v>
      </c>
      <c r="AV150" s="13" t="s">
        <v>83</v>
      </c>
      <c r="AW150" s="13" t="s">
        <v>34</v>
      </c>
      <c r="AX150" s="13" t="s">
        <v>73</v>
      </c>
      <c r="AY150" s="211" t="s">
        <v>165</v>
      </c>
    </row>
    <row r="151" spans="1:65" s="14" customFormat="1" ht="11.25">
      <c r="B151" s="212"/>
      <c r="C151" s="213"/>
      <c r="D151" s="202" t="s">
        <v>176</v>
      </c>
      <c r="E151" s="214" t="s">
        <v>21</v>
      </c>
      <c r="F151" s="215" t="s">
        <v>178</v>
      </c>
      <c r="G151" s="213"/>
      <c r="H151" s="216">
        <v>3.8</v>
      </c>
      <c r="I151" s="217"/>
      <c r="J151" s="213"/>
      <c r="K151" s="213"/>
      <c r="L151" s="218"/>
      <c r="M151" s="219"/>
      <c r="N151" s="220"/>
      <c r="O151" s="220"/>
      <c r="P151" s="220"/>
      <c r="Q151" s="220"/>
      <c r="R151" s="220"/>
      <c r="S151" s="220"/>
      <c r="T151" s="221"/>
      <c r="AT151" s="222" t="s">
        <v>176</v>
      </c>
      <c r="AU151" s="222" t="s">
        <v>83</v>
      </c>
      <c r="AV151" s="14" t="s">
        <v>93</v>
      </c>
      <c r="AW151" s="14" t="s">
        <v>34</v>
      </c>
      <c r="AX151" s="14" t="s">
        <v>73</v>
      </c>
      <c r="AY151" s="222" t="s">
        <v>165</v>
      </c>
    </row>
    <row r="152" spans="1:65" s="13" customFormat="1" ht="11.25">
      <c r="B152" s="200"/>
      <c r="C152" s="201"/>
      <c r="D152" s="202" t="s">
        <v>176</v>
      </c>
      <c r="E152" s="203" t="s">
        <v>21</v>
      </c>
      <c r="F152" s="204" t="s">
        <v>211</v>
      </c>
      <c r="G152" s="201"/>
      <c r="H152" s="205">
        <v>5.7</v>
      </c>
      <c r="I152" s="206"/>
      <c r="J152" s="201"/>
      <c r="K152" s="201"/>
      <c r="L152" s="207"/>
      <c r="M152" s="208"/>
      <c r="N152" s="209"/>
      <c r="O152" s="209"/>
      <c r="P152" s="209"/>
      <c r="Q152" s="209"/>
      <c r="R152" s="209"/>
      <c r="S152" s="209"/>
      <c r="T152" s="210"/>
      <c r="AT152" s="211" t="s">
        <v>176</v>
      </c>
      <c r="AU152" s="211" t="s">
        <v>83</v>
      </c>
      <c r="AV152" s="13" t="s">
        <v>83</v>
      </c>
      <c r="AW152" s="13" t="s">
        <v>34</v>
      </c>
      <c r="AX152" s="13" t="s">
        <v>73</v>
      </c>
      <c r="AY152" s="211" t="s">
        <v>165</v>
      </c>
    </row>
    <row r="153" spans="1:65" s="14" customFormat="1" ht="11.25">
      <c r="B153" s="212"/>
      <c r="C153" s="213"/>
      <c r="D153" s="202" t="s">
        <v>176</v>
      </c>
      <c r="E153" s="214" t="s">
        <v>21</v>
      </c>
      <c r="F153" s="215" t="s">
        <v>178</v>
      </c>
      <c r="G153" s="213"/>
      <c r="H153" s="216">
        <v>5.7</v>
      </c>
      <c r="I153" s="217"/>
      <c r="J153" s="213"/>
      <c r="K153" s="213"/>
      <c r="L153" s="218"/>
      <c r="M153" s="219"/>
      <c r="N153" s="220"/>
      <c r="O153" s="220"/>
      <c r="P153" s="220"/>
      <c r="Q153" s="220"/>
      <c r="R153" s="220"/>
      <c r="S153" s="220"/>
      <c r="T153" s="221"/>
      <c r="AT153" s="222" t="s">
        <v>176</v>
      </c>
      <c r="AU153" s="222" t="s">
        <v>83</v>
      </c>
      <c r="AV153" s="14" t="s">
        <v>93</v>
      </c>
      <c r="AW153" s="14" t="s">
        <v>34</v>
      </c>
      <c r="AX153" s="14" t="s">
        <v>73</v>
      </c>
      <c r="AY153" s="222" t="s">
        <v>165</v>
      </c>
    </row>
    <row r="154" spans="1:65" s="15" customFormat="1" ht="11.25">
      <c r="B154" s="223"/>
      <c r="C154" s="224"/>
      <c r="D154" s="202" t="s">
        <v>176</v>
      </c>
      <c r="E154" s="225" t="s">
        <v>21</v>
      </c>
      <c r="F154" s="226" t="s">
        <v>186</v>
      </c>
      <c r="G154" s="224"/>
      <c r="H154" s="227">
        <v>10.3</v>
      </c>
      <c r="I154" s="228"/>
      <c r="J154" s="224"/>
      <c r="K154" s="224"/>
      <c r="L154" s="229"/>
      <c r="M154" s="230"/>
      <c r="N154" s="231"/>
      <c r="O154" s="231"/>
      <c r="P154" s="231"/>
      <c r="Q154" s="231"/>
      <c r="R154" s="231"/>
      <c r="S154" s="231"/>
      <c r="T154" s="232"/>
      <c r="AT154" s="233" t="s">
        <v>176</v>
      </c>
      <c r="AU154" s="233" t="s">
        <v>83</v>
      </c>
      <c r="AV154" s="15" t="s">
        <v>172</v>
      </c>
      <c r="AW154" s="15" t="s">
        <v>34</v>
      </c>
      <c r="AX154" s="15" t="s">
        <v>81</v>
      </c>
      <c r="AY154" s="233" t="s">
        <v>165</v>
      </c>
    </row>
    <row r="155" spans="1:65" s="12" customFormat="1" ht="22.9" customHeight="1">
      <c r="B155" s="166"/>
      <c r="C155" s="167"/>
      <c r="D155" s="168" t="s">
        <v>72</v>
      </c>
      <c r="E155" s="180" t="s">
        <v>172</v>
      </c>
      <c r="F155" s="180" t="s">
        <v>237</v>
      </c>
      <c r="G155" s="167"/>
      <c r="H155" s="167"/>
      <c r="I155" s="170"/>
      <c r="J155" s="181">
        <f>BK155</f>
        <v>0</v>
      </c>
      <c r="K155" s="167"/>
      <c r="L155" s="172"/>
      <c r="M155" s="173"/>
      <c r="N155" s="174"/>
      <c r="O155" s="174"/>
      <c r="P155" s="175">
        <f>SUM(P156:P160)</f>
        <v>0</v>
      </c>
      <c r="Q155" s="174"/>
      <c r="R155" s="175">
        <f>SUM(R156:R160)</f>
        <v>0.13668000000000002</v>
      </c>
      <c r="S155" s="174"/>
      <c r="T155" s="176">
        <f>SUM(T156:T160)</f>
        <v>0</v>
      </c>
      <c r="AR155" s="177" t="s">
        <v>81</v>
      </c>
      <c r="AT155" s="178" t="s">
        <v>72</v>
      </c>
      <c r="AU155" s="178" t="s">
        <v>81</v>
      </c>
      <c r="AY155" s="177" t="s">
        <v>165</v>
      </c>
      <c r="BK155" s="179">
        <f>SUM(BK156:BK160)</f>
        <v>0</v>
      </c>
    </row>
    <row r="156" spans="1:65" s="2" customFormat="1" ht="24.2" customHeight="1">
      <c r="A156" s="37"/>
      <c r="B156" s="38"/>
      <c r="C156" s="182" t="s">
        <v>238</v>
      </c>
      <c r="D156" s="182" t="s">
        <v>167</v>
      </c>
      <c r="E156" s="183" t="s">
        <v>239</v>
      </c>
      <c r="F156" s="184" t="s">
        <v>240</v>
      </c>
      <c r="G156" s="185" t="s">
        <v>170</v>
      </c>
      <c r="H156" s="186">
        <v>6</v>
      </c>
      <c r="I156" s="187"/>
      <c r="J156" s="188">
        <f>ROUND(I156*H156,2)</f>
        <v>0</v>
      </c>
      <c r="K156" s="184" t="s">
        <v>171</v>
      </c>
      <c r="L156" s="42"/>
      <c r="M156" s="189" t="s">
        <v>21</v>
      </c>
      <c r="N156" s="190" t="s">
        <v>44</v>
      </c>
      <c r="O156" s="67"/>
      <c r="P156" s="191">
        <f>O156*H156</f>
        <v>0</v>
      </c>
      <c r="Q156" s="191">
        <v>2.2780000000000002E-2</v>
      </c>
      <c r="R156" s="191">
        <f>Q156*H156</f>
        <v>0.13668000000000002</v>
      </c>
      <c r="S156" s="191">
        <v>0</v>
      </c>
      <c r="T156" s="192">
        <f>S156*H156</f>
        <v>0</v>
      </c>
      <c r="U156" s="37"/>
      <c r="V156" s="37"/>
      <c r="W156" s="37"/>
      <c r="X156" s="37"/>
      <c r="Y156" s="37"/>
      <c r="Z156" s="37"/>
      <c r="AA156" s="37"/>
      <c r="AB156" s="37"/>
      <c r="AC156" s="37"/>
      <c r="AD156" s="37"/>
      <c r="AE156" s="37"/>
      <c r="AR156" s="193" t="s">
        <v>172</v>
      </c>
      <c r="AT156" s="193" t="s">
        <v>167</v>
      </c>
      <c r="AU156" s="193" t="s">
        <v>83</v>
      </c>
      <c r="AY156" s="20" t="s">
        <v>165</v>
      </c>
      <c r="BE156" s="194">
        <f>IF(N156="základní",J156,0)</f>
        <v>0</v>
      </c>
      <c r="BF156" s="194">
        <f>IF(N156="snížená",J156,0)</f>
        <v>0</v>
      </c>
      <c r="BG156" s="194">
        <f>IF(N156="zákl. přenesená",J156,0)</f>
        <v>0</v>
      </c>
      <c r="BH156" s="194">
        <f>IF(N156="sníž. přenesená",J156,0)</f>
        <v>0</v>
      </c>
      <c r="BI156" s="194">
        <f>IF(N156="nulová",J156,0)</f>
        <v>0</v>
      </c>
      <c r="BJ156" s="20" t="s">
        <v>81</v>
      </c>
      <c r="BK156" s="194">
        <f>ROUND(I156*H156,2)</f>
        <v>0</v>
      </c>
      <c r="BL156" s="20" t="s">
        <v>172</v>
      </c>
      <c r="BM156" s="193" t="s">
        <v>241</v>
      </c>
    </row>
    <row r="157" spans="1:65" s="2" customFormat="1" ht="11.25">
      <c r="A157" s="37"/>
      <c r="B157" s="38"/>
      <c r="C157" s="39"/>
      <c r="D157" s="195" t="s">
        <v>174</v>
      </c>
      <c r="E157" s="39"/>
      <c r="F157" s="196" t="s">
        <v>242</v>
      </c>
      <c r="G157" s="39"/>
      <c r="H157" s="39"/>
      <c r="I157" s="197"/>
      <c r="J157" s="39"/>
      <c r="K157" s="39"/>
      <c r="L157" s="42"/>
      <c r="M157" s="198"/>
      <c r="N157" s="199"/>
      <c r="O157" s="67"/>
      <c r="P157" s="67"/>
      <c r="Q157" s="67"/>
      <c r="R157" s="67"/>
      <c r="S157" s="67"/>
      <c r="T157" s="68"/>
      <c r="U157" s="37"/>
      <c r="V157" s="37"/>
      <c r="W157" s="37"/>
      <c r="X157" s="37"/>
      <c r="Y157" s="37"/>
      <c r="Z157" s="37"/>
      <c r="AA157" s="37"/>
      <c r="AB157" s="37"/>
      <c r="AC157" s="37"/>
      <c r="AD157" s="37"/>
      <c r="AE157" s="37"/>
      <c r="AT157" s="20" t="s">
        <v>174</v>
      </c>
      <c r="AU157" s="20" t="s">
        <v>83</v>
      </c>
    </row>
    <row r="158" spans="1:65" s="13" customFormat="1" ht="11.25">
      <c r="B158" s="200"/>
      <c r="C158" s="201"/>
      <c r="D158" s="202" t="s">
        <v>176</v>
      </c>
      <c r="E158" s="203" t="s">
        <v>21</v>
      </c>
      <c r="F158" s="204" t="s">
        <v>243</v>
      </c>
      <c r="G158" s="201"/>
      <c r="H158" s="205">
        <v>6</v>
      </c>
      <c r="I158" s="206"/>
      <c r="J158" s="201"/>
      <c r="K158" s="201"/>
      <c r="L158" s="207"/>
      <c r="M158" s="208"/>
      <c r="N158" s="209"/>
      <c r="O158" s="209"/>
      <c r="P158" s="209"/>
      <c r="Q158" s="209"/>
      <c r="R158" s="209"/>
      <c r="S158" s="209"/>
      <c r="T158" s="210"/>
      <c r="AT158" s="211" t="s">
        <v>176</v>
      </c>
      <c r="AU158" s="211" t="s">
        <v>83</v>
      </c>
      <c r="AV158" s="13" t="s">
        <v>83</v>
      </c>
      <c r="AW158" s="13" t="s">
        <v>34</v>
      </c>
      <c r="AX158" s="13" t="s">
        <v>73</v>
      </c>
      <c r="AY158" s="211" t="s">
        <v>165</v>
      </c>
    </row>
    <row r="159" spans="1:65" s="14" customFormat="1" ht="11.25">
      <c r="B159" s="212"/>
      <c r="C159" s="213"/>
      <c r="D159" s="202" t="s">
        <v>176</v>
      </c>
      <c r="E159" s="214" t="s">
        <v>21</v>
      </c>
      <c r="F159" s="215" t="s">
        <v>178</v>
      </c>
      <c r="G159" s="213"/>
      <c r="H159" s="216">
        <v>6</v>
      </c>
      <c r="I159" s="217"/>
      <c r="J159" s="213"/>
      <c r="K159" s="213"/>
      <c r="L159" s="218"/>
      <c r="M159" s="219"/>
      <c r="N159" s="220"/>
      <c r="O159" s="220"/>
      <c r="P159" s="220"/>
      <c r="Q159" s="220"/>
      <c r="R159" s="220"/>
      <c r="S159" s="220"/>
      <c r="T159" s="221"/>
      <c r="AT159" s="222" t="s">
        <v>176</v>
      </c>
      <c r="AU159" s="222" t="s">
        <v>83</v>
      </c>
      <c r="AV159" s="14" t="s">
        <v>93</v>
      </c>
      <c r="AW159" s="14" t="s">
        <v>34</v>
      </c>
      <c r="AX159" s="14" t="s">
        <v>73</v>
      </c>
      <c r="AY159" s="222" t="s">
        <v>165</v>
      </c>
    </row>
    <row r="160" spans="1:65" s="15" customFormat="1" ht="11.25">
      <c r="B160" s="223"/>
      <c r="C160" s="224"/>
      <c r="D160" s="202" t="s">
        <v>176</v>
      </c>
      <c r="E160" s="225" t="s">
        <v>21</v>
      </c>
      <c r="F160" s="226" t="s">
        <v>186</v>
      </c>
      <c r="G160" s="224"/>
      <c r="H160" s="227">
        <v>6</v>
      </c>
      <c r="I160" s="228"/>
      <c r="J160" s="224"/>
      <c r="K160" s="224"/>
      <c r="L160" s="229"/>
      <c r="M160" s="230"/>
      <c r="N160" s="231"/>
      <c r="O160" s="231"/>
      <c r="P160" s="231"/>
      <c r="Q160" s="231"/>
      <c r="R160" s="231"/>
      <c r="S160" s="231"/>
      <c r="T160" s="232"/>
      <c r="AT160" s="233" t="s">
        <v>176</v>
      </c>
      <c r="AU160" s="233" t="s">
        <v>83</v>
      </c>
      <c r="AV160" s="15" t="s">
        <v>172</v>
      </c>
      <c r="AW160" s="15" t="s">
        <v>34</v>
      </c>
      <c r="AX160" s="15" t="s">
        <v>81</v>
      </c>
      <c r="AY160" s="233" t="s">
        <v>165</v>
      </c>
    </row>
    <row r="161" spans="1:65" s="12" customFormat="1" ht="22.9" customHeight="1">
      <c r="B161" s="166"/>
      <c r="C161" s="167"/>
      <c r="D161" s="168" t="s">
        <v>72</v>
      </c>
      <c r="E161" s="180" t="s">
        <v>203</v>
      </c>
      <c r="F161" s="180" t="s">
        <v>244</v>
      </c>
      <c r="G161" s="167"/>
      <c r="H161" s="167"/>
      <c r="I161" s="170"/>
      <c r="J161" s="181">
        <f>BK161</f>
        <v>0</v>
      </c>
      <c r="K161" s="167"/>
      <c r="L161" s="172"/>
      <c r="M161" s="173"/>
      <c r="N161" s="174"/>
      <c r="O161" s="174"/>
      <c r="P161" s="175">
        <f>SUM(P162:P266)</f>
        <v>0</v>
      </c>
      <c r="Q161" s="174"/>
      <c r="R161" s="175">
        <f>SUM(R162:R266)</f>
        <v>7.9688744600000003</v>
      </c>
      <c r="S161" s="174"/>
      <c r="T161" s="176">
        <f>SUM(T162:T266)</f>
        <v>1.72906344</v>
      </c>
      <c r="AR161" s="177" t="s">
        <v>81</v>
      </c>
      <c r="AT161" s="178" t="s">
        <v>72</v>
      </c>
      <c r="AU161" s="178" t="s">
        <v>81</v>
      </c>
      <c r="AY161" s="177" t="s">
        <v>165</v>
      </c>
      <c r="BK161" s="179">
        <f>SUM(BK162:BK266)</f>
        <v>0</v>
      </c>
    </row>
    <row r="162" spans="1:65" s="2" customFormat="1" ht="16.5" customHeight="1">
      <c r="A162" s="37"/>
      <c r="B162" s="38"/>
      <c r="C162" s="182" t="s">
        <v>8</v>
      </c>
      <c r="D162" s="182" t="s">
        <v>167</v>
      </c>
      <c r="E162" s="183" t="s">
        <v>245</v>
      </c>
      <c r="F162" s="184" t="s">
        <v>246</v>
      </c>
      <c r="G162" s="185" t="s">
        <v>113</v>
      </c>
      <c r="H162" s="186">
        <v>22.628</v>
      </c>
      <c r="I162" s="187"/>
      <c r="J162" s="188">
        <f>ROUND(I162*H162,2)</f>
        <v>0</v>
      </c>
      <c r="K162" s="184" t="s">
        <v>171</v>
      </c>
      <c r="L162" s="42"/>
      <c r="M162" s="189" t="s">
        <v>21</v>
      </c>
      <c r="N162" s="190" t="s">
        <v>44</v>
      </c>
      <c r="O162" s="67"/>
      <c r="P162" s="191">
        <f>O162*H162</f>
        <v>0</v>
      </c>
      <c r="Q162" s="191">
        <v>2.5999999999999998E-4</v>
      </c>
      <c r="R162" s="191">
        <f>Q162*H162</f>
        <v>5.8832799999999994E-3</v>
      </c>
      <c r="S162" s="191">
        <v>0</v>
      </c>
      <c r="T162" s="192">
        <f>S162*H162</f>
        <v>0</v>
      </c>
      <c r="U162" s="37"/>
      <c r="V162" s="37"/>
      <c r="W162" s="37"/>
      <c r="X162" s="37"/>
      <c r="Y162" s="37"/>
      <c r="Z162" s="37"/>
      <c r="AA162" s="37"/>
      <c r="AB162" s="37"/>
      <c r="AC162" s="37"/>
      <c r="AD162" s="37"/>
      <c r="AE162" s="37"/>
      <c r="AR162" s="193" t="s">
        <v>172</v>
      </c>
      <c r="AT162" s="193" t="s">
        <v>167</v>
      </c>
      <c r="AU162" s="193" t="s">
        <v>83</v>
      </c>
      <c r="AY162" s="20" t="s">
        <v>165</v>
      </c>
      <c r="BE162" s="194">
        <f>IF(N162="základní",J162,0)</f>
        <v>0</v>
      </c>
      <c r="BF162" s="194">
        <f>IF(N162="snížená",J162,0)</f>
        <v>0</v>
      </c>
      <c r="BG162" s="194">
        <f>IF(N162="zákl. přenesená",J162,0)</f>
        <v>0</v>
      </c>
      <c r="BH162" s="194">
        <f>IF(N162="sníž. přenesená",J162,0)</f>
        <v>0</v>
      </c>
      <c r="BI162" s="194">
        <f>IF(N162="nulová",J162,0)</f>
        <v>0</v>
      </c>
      <c r="BJ162" s="20" t="s">
        <v>81</v>
      </c>
      <c r="BK162" s="194">
        <f>ROUND(I162*H162,2)</f>
        <v>0</v>
      </c>
      <c r="BL162" s="20" t="s">
        <v>172</v>
      </c>
      <c r="BM162" s="193" t="s">
        <v>247</v>
      </c>
    </row>
    <row r="163" spans="1:65" s="2" customFormat="1" ht="11.25">
      <c r="A163" s="37"/>
      <c r="B163" s="38"/>
      <c r="C163" s="39"/>
      <c r="D163" s="195" t="s">
        <v>174</v>
      </c>
      <c r="E163" s="39"/>
      <c r="F163" s="196" t="s">
        <v>248</v>
      </c>
      <c r="G163" s="39"/>
      <c r="H163" s="39"/>
      <c r="I163" s="197"/>
      <c r="J163" s="39"/>
      <c r="K163" s="39"/>
      <c r="L163" s="42"/>
      <c r="M163" s="198"/>
      <c r="N163" s="199"/>
      <c r="O163" s="67"/>
      <c r="P163" s="67"/>
      <c r="Q163" s="67"/>
      <c r="R163" s="67"/>
      <c r="S163" s="67"/>
      <c r="T163" s="68"/>
      <c r="U163" s="37"/>
      <c r="V163" s="37"/>
      <c r="W163" s="37"/>
      <c r="X163" s="37"/>
      <c r="Y163" s="37"/>
      <c r="Z163" s="37"/>
      <c r="AA163" s="37"/>
      <c r="AB163" s="37"/>
      <c r="AC163" s="37"/>
      <c r="AD163" s="37"/>
      <c r="AE163" s="37"/>
      <c r="AT163" s="20" t="s">
        <v>174</v>
      </c>
      <c r="AU163" s="20" t="s">
        <v>83</v>
      </c>
    </row>
    <row r="164" spans="1:65" s="13" customFormat="1" ht="11.25">
      <c r="B164" s="200"/>
      <c r="C164" s="201"/>
      <c r="D164" s="202" t="s">
        <v>176</v>
      </c>
      <c r="E164" s="203" t="s">
        <v>21</v>
      </c>
      <c r="F164" s="204" t="s">
        <v>249</v>
      </c>
      <c r="G164" s="201"/>
      <c r="H164" s="205">
        <v>22.628</v>
      </c>
      <c r="I164" s="206"/>
      <c r="J164" s="201"/>
      <c r="K164" s="201"/>
      <c r="L164" s="207"/>
      <c r="M164" s="208"/>
      <c r="N164" s="209"/>
      <c r="O164" s="209"/>
      <c r="P164" s="209"/>
      <c r="Q164" s="209"/>
      <c r="R164" s="209"/>
      <c r="S164" s="209"/>
      <c r="T164" s="210"/>
      <c r="AT164" s="211" t="s">
        <v>176</v>
      </c>
      <c r="AU164" s="211" t="s">
        <v>83</v>
      </c>
      <c r="AV164" s="13" t="s">
        <v>83</v>
      </c>
      <c r="AW164" s="13" t="s">
        <v>34</v>
      </c>
      <c r="AX164" s="13" t="s">
        <v>73</v>
      </c>
      <c r="AY164" s="211" t="s">
        <v>165</v>
      </c>
    </row>
    <row r="165" spans="1:65" s="14" customFormat="1" ht="11.25">
      <c r="B165" s="212"/>
      <c r="C165" s="213"/>
      <c r="D165" s="202" t="s">
        <v>176</v>
      </c>
      <c r="E165" s="214" t="s">
        <v>21</v>
      </c>
      <c r="F165" s="215" t="s">
        <v>178</v>
      </c>
      <c r="G165" s="213"/>
      <c r="H165" s="216">
        <v>22.628</v>
      </c>
      <c r="I165" s="217"/>
      <c r="J165" s="213"/>
      <c r="K165" s="213"/>
      <c r="L165" s="218"/>
      <c r="M165" s="219"/>
      <c r="N165" s="220"/>
      <c r="O165" s="220"/>
      <c r="P165" s="220"/>
      <c r="Q165" s="220"/>
      <c r="R165" s="220"/>
      <c r="S165" s="220"/>
      <c r="T165" s="221"/>
      <c r="AT165" s="222" t="s">
        <v>176</v>
      </c>
      <c r="AU165" s="222" t="s">
        <v>83</v>
      </c>
      <c r="AV165" s="14" t="s">
        <v>93</v>
      </c>
      <c r="AW165" s="14" t="s">
        <v>34</v>
      </c>
      <c r="AX165" s="14" t="s">
        <v>81</v>
      </c>
      <c r="AY165" s="222" t="s">
        <v>165</v>
      </c>
    </row>
    <row r="166" spans="1:65" s="2" customFormat="1" ht="24.2" customHeight="1">
      <c r="A166" s="37"/>
      <c r="B166" s="38"/>
      <c r="C166" s="182" t="s">
        <v>250</v>
      </c>
      <c r="D166" s="182" t="s">
        <v>167</v>
      </c>
      <c r="E166" s="183" t="s">
        <v>251</v>
      </c>
      <c r="F166" s="184" t="s">
        <v>252</v>
      </c>
      <c r="G166" s="185" t="s">
        <v>113</v>
      </c>
      <c r="H166" s="186">
        <v>226.28</v>
      </c>
      <c r="I166" s="187"/>
      <c r="J166" s="188">
        <f>ROUND(I166*H166,2)</f>
        <v>0</v>
      </c>
      <c r="K166" s="184" t="s">
        <v>171</v>
      </c>
      <c r="L166" s="42"/>
      <c r="M166" s="189" t="s">
        <v>21</v>
      </c>
      <c r="N166" s="190" t="s">
        <v>44</v>
      </c>
      <c r="O166" s="67"/>
      <c r="P166" s="191">
        <f>O166*H166</f>
        <v>0</v>
      </c>
      <c r="Q166" s="191">
        <v>5.7000000000000002E-3</v>
      </c>
      <c r="R166" s="191">
        <f>Q166*H166</f>
        <v>1.2897959999999999</v>
      </c>
      <c r="S166" s="191">
        <v>0</v>
      </c>
      <c r="T166" s="192">
        <f>S166*H166</f>
        <v>0</v>
      </c>
      <c r="U166" s="37"/>
      <c r="V166" s="37"/>
      <c r="W166" s="37"/>
      <c r="X166" s="37"/>
      <c r="Y166" s="37"/>
      <c r="Z166" s="37"/>
      <c r="AA166" s="37"/>
      <c r="AB166" s="37"/>
      <c r="AC166" s="37"/>
      <c r="AD166" s="37"/>
      <c r="AE166" s="37"/>
      <c r="AR166" s="193" t="s">
        <v>172</v>
      </c>
      <c r="AT166" s="193" t="s">
        <v>167</v>
      </c>
      <c r="AU166" s="193" t="s">
        <v>83</v>
      </c>
      <c r="AY166" s="20" t="s">
        <v>165</v>
      </c>
      <c r="BE166" s="194">
        <f>IF(N166="základní",J166,0)</f>
        <v>0</v>
      </c>
      <c r="BF166" s="194">
        <f>IF(N166="snížená",J166,0)</f>
        <v>0</v>
      </c>
      <c r="BG166" s="194">
        <f>IF(N166="zákl. přenesená",J166,0)</f>
        <v>0</v>
      </c>
      <c r="BH166" s="194">
        <f>IF(N166="sníž. přenesená",J166,0)</f>
        <v>0</v>
      </c>
      <c r="BI166" s="194">
        <f>IF(N166="nulová",J166,0)</f>
        <v>0</v>
      </c>
      <c r="BJ166" s="20" t="s">
        <v>81</v>
      </c>
      <c r="BK166" s="194">
        <f>ROUND(I166*H166,2)</f>
        <v>0</v>
      </c>
      <c r="BL166" s="20" t="s">
        <v>172</v>
      </c>
      <c r="BM166" s="193" t="s">
        <v>253</v>
      </c>
    </row>
    <row r="167" spans="1:65" s="2" customFormat="1" ht="11.25">
      <c r="A167" s="37"/>
      <c r="B167" s="38"/>
      <c r="C167" s="39"/>
      <c r="D167" s="195" t="s">
        <v>174</v>
      </c>
      <c r="E167" s="39"/>
      <c r="F167" s="196" t="s">
        <v>254</v>
      </c>
      <c r="G167" s="39"/>
      <c r="H167" s="39"/>
      <c r="I167" s="197"/>
      <c r="J167" s="39"/>
      <c r="K167" s="39"/>
      <c r="L167" s="42"/>
      <c r="M167" s="198"/>
      <c r="N167" s="199"/>
      <c r="O167" s="67"/>
      <c r="P167" s="67"/>
      <c r="Q167" s="67"/>
      <c r="R167" s="67"/>
      <c r="S167" s="67"/>
      <c r="T167" s="68"/>
      <c r="U167" s="37"/>
      <c r="V167" s="37"/>
      <c r="W167" s="37"/>
      <c r="X167" s="37"/>
      <c r="Y167" s="37"/>
      <c r="Z167" s="37"/>
      <c r="AA167" s="37"/>
      <c r="AB167" s="37"/>
      <c r="AC167" s="37"/>
      <c r="AD167" s="37"/>
      <c r="AE167" s="37"/>
      <c r="AT167" s="20" t="s">
        <v>174</v>
      </c>
      <c r="AU167" s="20" t="s">
        <v>83</v>
      </c>
    </row>
    <row r="168" spans="1:65" s="16" customFormat="1" ht="11.25">
      <c r="B168" s="234"/>
      <c r="C168" s="235"/>
      <c r="D168" s="202" t="s">
        <v>176</v>
      </c>
      <c r="E168" s="236" t="s">
        <v>21</v>
      </c>
      <c r="F168" s="237" t="s">
        <v>255</v>
      </c>
      <c r="G168" s="235"/>
      <c r="H168" s="236" t="s">
        <v>21</v>
      </c>
      <c r="I168" s="238"/>
      <c r="J168" s="235"/>
      <c r="K168" s="235"/>
      <c r="L168" s="239"/>
      <c r="M168" s="240"/>
      <c r="N168" s="241"/>
      <c r="O168" s="241"/>
      <c r="P168" s="241"/>
      <c r="Q168" s="241"/>
      <c r="R168" s="241"/>
      <c r="S168" s="241"/>
      <c r="T168" s="242"/>
      <c r="AT168" s="243" t="s">
        <v>176</v>
      </c>
      <c r="AU168" s="243" t="s">
        <v>83</v>
      </c>
      <c r="AV168" s="16" t="s">
        <v>81</v>
      </c>
      <c r="AW168" s="16" t="s">
        <v>34</v>
      </c>
      <c r="AX168" s="16" t="s">
        <v>73</v>
      </c>
      <c r="AY168" s="243" t="s">
        <v>165</v>
      </c>
    </row>
    <row r="169" spans="1:65" s="13" customFormat="1" ht="11.25">
      <c r="B169" s="200"/>
      <c r="C169" s="201"/>
      <c r="D169" s="202" t="s">
        <v>176</v>
      </c>
      <c r="E169" s="203" t="s">
        <v>21</v>
      </c>
      <c r="F169" s="204" t="s">
        <v>256</v>
      </c>
      <c r="G169" s="201"/>
      <c r="H169" s="205">
        <v>226.28</v>
      </c>
      <c r="I169" s="206"/>
      <c r="J169" s="201"/>
      <c r="K169" s="201"/>
      <c r="L169" s="207"/>
      <c r="M169" s="208"/>
      <c r="N169" s="209"/>
      <c r="O169" s="209"/>
      <c r="P169" s="209"/>
      <c r="Q169" s="209"/>
      <c r="R169" s="209"/>
      <c r="S169" s="209"/>
      <c r="T169" s="210"/>
      <c r="AT169" s="211" t="s">
        <v>176</v>
      </c>
      <c r="AU169" s="211" t="s">
        <v>83</v>
      </c>
      <c r="AV169" s="13" t="s">
        <v>83</v>
      </c>
      <c r="AW169" s="13" t="s">
        <v>34</v>
      </c>
      <c r="AX169" s="13" t="s">
        <v>73</v>
      </c>
      <c r="AY169" s="211" t="s">
        <v>165</v>
      </c>
    </row>
    <row r="170" spans="1:65" s="14" customFormat="1" ht="11.25">
      <c r="B170" s="212"/>
      <c r="C170" s="213"/>
      <c r="D170" s="202" t="s">
        <v>176</v>
      </c>
      <c r="E170" s="214" t="s">
        <v>21</v>
      </c>
      <c r="F170" s="215" t="s">
        <v>178</v>
      </c>
      <c r="G170" s="213"/>
      <c r="H170" s="216">
        <v>226.28</v>
      </c>
      <c r="I170" s="217"/>
      <c r="J170" s="213"/>
      <c r="K170" s="213"/>
      <c r="L170" s="218"/>
      <c r="M170" s="219"/>
      <c r="N170" s="220"/>
      <c r="O170" s="220"/>
      <c r="P170" s="220"/>
      <c r="Q170" s="220"/>
      <c r="R170" s="220"/>
      <c r="S170" s="220"/>
      <c r="T170" s="221"/>
      <c r="AT170" s="222" t="s">
        <v>176</v>
      </c>
      <c r="AU170" s="222" t="s">
        <v>83</v>
      </c>
      <c r="AV170" s="14" t="s">
        <v>93</v>
      </c>
      <c r="AW170" s="14" t="s">
        <v>34</v>
      </c>
      <c r="AX170" s="14" t="s">
        <v>81</v>
      </c>
      <c r="AY170" s="222" t="s">
        <v>165</v>
      </c>
    </row>
    <row r="171" spans="1:65" s="2" customFormat="1" ht="16.5" customHeight="1">
      <c r="A171" s="37"/>
      <c r="B171" s="38"/>
      <c r="C171" s="182" t="s">
        <v>257</v>
      </c>
      <c r="D171" s="182" t="s">
        <v>167</v>
      </c>
      <c r="E171" s="183" t="s">
        <v>258</v>
      </c>
      <c r="F171" s="184" t="s">
        <v>259</v>
      </c>
      <c r="G171" s="185" t="s">
        <v>113</v>
      </c>
      <c r="H171" s="186">
        <v>74.585999999999999</v>
      </c>
      <c r="I171" s="187"/>
      <c r="J171" s="188">
        <f>ROUND(I171*H171,2)</f>
        <v>0</v>
      </c>
      <c r="K171" s="184" t="s">
        <v>171</v>
      </c>
      <c r="L171" s="42"/>
      <c r="M171" s="189" t="s">
        <v>21</v>
      </c>
      <c r="N171" s="190" t="s">
        <v>44</v>
      </c>
      <c r="O171" s="67"/>
      <c r="P171" s="191">
        <f>O171*H171</f>
        <v>0</v>
      </c>
      <c r="Q171" s="191">
        <v>2.0000000000000001E-4</v>
      </c>
      <c r="R171" s="191">
        <f>Q171*H171</f>
        <v>1.49172E-2</v>
      </c>
      <c r="S171" s="191">
        <v>0</v>
      </c>
      <c r="T171" s="192">
        <f>S171*H171</f>
        <v>0</v>
      </c>
      <c r="U171" s="37"/>
      <c r="V171" s="37"/>
      <c r="W171" s="37"/>
      <c r="X171" s="37"/>
      <c r="Y171" s="37"/>
      <c r="Z171" s="37"/>
      <c r="AA171" s="37"/>
      <c r="AB171" s="37"/>
      <c r="AC171" s="37"/>
      <c r="AD171" s="37"/>
      <c r="AE171" s="37"/>
      <c r="AR171" s="193" t="s">
        <v>172</v>
      </c>
      <c r="AT171" s="193" t="s">
        <v>167</v>
      </c>
      <c r="AU171" s="193" t="s">
        <v>83</v>
      </c>
      <c r="AY171" s="20" t="s">
        <v>165</v>
      </c>
      <c r="BE171" s="194">
        <f>IF(N171="základní",J171,0)</f>
        <v>0</v>
      </c>
      <c r="BF171" s="194">
        <f>IF(N171="snížená",J171,0)</f>
        <v>0</v>
      </c>
      <c r="BG171" s="194">
        <f>IF(N171="zákl. přenesená",J171,0)</f>
        <v>0</v>
      </c>
      <c r="BH171" s="194">
        <f>IF(N171="sníž. přenesená",J171,0)</f>
        <v>0</v>
      </c>
      <c r="BI171" s="194">
        <f>IF(N171="nulová",J171,0)</f>
        <v>0</v>
      </c>
      <c r="BJ171" s="20" t="s">
        <v>81</v>
      </c>
      <c r="BK171" s="194">
        <f>ROUND(I171*H171,2)</f>
        <v>0</v>
      </c>
      <c r="BL171" s="20" t="s">
        <v>172</v>
      </c>
      <c r="BM171" s="193" t="s">
        <v>260</v>
      </c>
    </row>
    <row r="172" spans="1:65" s="2" customFormat="1" ht="11.25">
      <c r="A172" s="37"/>
      <c r="B172" s="38"/>
      <c r="C172" s="39"/>
      <c r="D172" s="195" t="s">
        <v>174</v>
      </c>
      <c r="E172" s="39"/>
      <c r="F172" s="196" t="s">
        <v>261</v>
      </c>
      <c r="G172" s="39"/>
      <c r="H172" s="39"/>
      <c r="I172" s="197"/>
      <c r="J172" s="39"/>
      <c r="K172" s="39"/>
      <c r="L172" s="42"/>
      <c r="M172" s="198"/>
      <c r="N172" s="199"/>
      <c r="O172" s="67"/>
      <c r="P172" s="67"/>
      <c r="Q172" s="67"/>
      <c r="R172" s="67"/>
      <c r="S172" s="67"/>
      <c r="T172" s="68"/>
      <c r="U172" s="37"/>
      <c r="V172" s="37"/>
      <c r="W172" s="37"/>
      <c r="X172" s="37"/>
      <c r="Y172" s="37"/>
      <c r="Z172" s="37"/>
      <c r="AA172" s="37"/>
      <c r="AB172" s="37"/>
      <c r="AC172" s="37"/>
      <c r="AD172" s="37"/>
      <c r="AE172" s="37"/>
      <c r="AT172" s="20" t="s">
        <v>174</v>
      </c>
      <c r="AU172" s="20" t="s">
        <v>83</v>
      </c>
    </row>
    <row r="173" spans="1:65" s="16" customFormat="1" ht="11.25">
      <c r="B173" s="234"/>
      <c r="C173" s="235"/>
      <c r="D173" s="202" t="s">
        <v>176</v>
      </c>
      <c r="E173" s="236" t="s">
        <v>21</v>
      </c>
      <c r="F173" s="237" t="s">
        <v>262</v>
      </c>
      <c r="G173" s="235"/>
      <c r="H173" s="236" t="s">
        <v>21</v>
      </c>
      <c r="I173" s="238"/>
      <c r="J173" s="235"/>
      <c r="K173" s="235"/>
      <c r="L173" s="239"/>
      <c r="M173" s="240"/>
      <c r="N173" s="241"/>
      <c r="O173" s="241"/>
      <c r="P173" s="241"/>
      <c r="Q173" s="241"/>
      <c r="R173" s="241"/>
      <c r="S173" s="241"/>
      <c r="T173" s="242"/>
      <c r="AT173" s="243" t="s">
        <v>176</v>
      </c>
      <c r="AU173" s="243" t="s">
        <v>83</v>
      </c>
      <c r="AV173" s="16" t="s">
        <v>81</v>
      </c>
      <c r="AW173" s="16" t="s">
        <v>34</v>
      </c>
      <c r="AX173" s="16" t="s">
        <v>73</v>
      </c>
      <c r="AY173" s="243" t="s">
        <v>165</v>
      </c>
    </row>
    <row r="174" spans="1:65" s="13" customFormat="1" ht="11.25">
      <c r="B174" s="200"/>
      <c r="C174" s="201"/>
      <c r="D174" s="202" t="s">
        <v>176</v>
      </c>
      <c r="E174" s="203" t="s">
        <v>21</v>
      </c>
      <c r="F174" s="204" t="s">
        <v>263</v>
      </c>
      <c r="G174" s="201"/>
      <c r="H174" s="205">
        <v>28.416</v>
      </c>
      <c r="I174" s="206"/>
      <c r="J174" s="201"/>
      <c r="K174" s="201"/>
      <c r="L174" s="207"/>
      <c r="M174" s="208"/>
      <c r="N174" s="209"/>
      <c r="O174" s="209"/>
      <c r="P174" s="209"/>
      <c r="Q174" s="209"/>
      <c r="R174" s="209"/>
      <c r="S174" s="209"/>
      <c r="T174" s="210"/>
      <c r="AT174" s="211" t="s">
        <v>176</v>
      </c>
      <c r="AU174" s="211" t="s">
        <v>83</v>
      </c>
      <c r="AV174" s="13" t="s">
        <v>83</v>
      </c>
      <c r="AW174" s="13" t="s">
        <v>34</v>
      </c>
      <c r="AX174" s="13" t="s">
        <v>73</v>
      </c>
      <c r="AY174" s="211" t="s">
        <v>165</v>
      </c>
    </row>
    <row r="175" spans="1:65" s="13" customFormat="1" ht="11.25">
      <c r="B175" s="200"/>
      <c r="C175" s="201"/>
      <c r="D175" s="202" t="s">
        <v>176</v>
      </c>
      <c r="E175" s="203" t="s">
        <v>21</v>
      </c>
      <c r="F175" s="204" t="s">
        <v>264</v>
      </c>
      <c r="G175" s="201"/>
      <c r="H175" s="205">
        <v>46.17</v>
      </c>
      <c r="I175" s="206"/>
      <c r="J175" s="201"/>
      <c r="K175" s="201"/>
      <c r="L175" s="207"/>
      <c r="M175" s="208"/>
      <c r="N175" s="209"/>
      <c r="O175" s="209"/>
      <c r="P175" s="209"/>
      <c r="Q175" s="209"/>
      <c r="R175" s="209"/>
      <c r="S175" s="209"/>
      <c r="T175" s="210"/>
      <c r="AT175" s="211" t="s">
        <v>176</v>
      </c>
      <c r="AU175" s="211" t="s">
        <v>83</v>
      </c>
      <c r="AV175" s="13" t="s">
        <v>83</v>
      </c>
      <c r="AW175" s="13" t="s">
        <v>34</v>
      </c>
      <c r="AX175" s="13" t="s">
        <v>73</v>
      </c>
      <c r="AY175" s="211" t="s">
        <v>165</v>
      </c>
    </row>
    <row r="176" spans="1:65" s="14" customFormat="1" ht="11.25">
      <c r="B176" s="212"/>
      <c r="C176" s="213"/>
      <c r="D176" s="202" t="s">
        <v>176</v>
      </c>
      <c r="E176" s="214" t="s">
        <v>21</v>
      </c>
      <c r="F176" s="215" t="s">
        <v>178</v>
      </c>
      <c r="G176" s="213"/>
      <c r="H176" s="216">
        <v>74.585999999999999</v>
      </c>
      <c r="I176" s="217"/>
      <c r="J176" s="213"/>
      <c r="K176" s="213"/>
      <c r="L176" s="218"/>
      <c r="M176" s="219"/>
      <c r="N176" s="220"/>
      <c r="O176" s="220"/>
      <c r="P176" s="220"/>
      <c r="Q176" s="220"/>
      <c r="R176" s="220"/>
      <c r="S176" s="220"/>
      <c r="T176" s="221"/>
      <c r="AT176" s="222" t="s">
        <v>176</v>
      </c>
      <c r="AU176" s="222" t="s">
        <v>83</v>
      </c>
      <c r="AV176" s="14" t="s">
        <v>93</v>
      </c>
      <c r="AW176" s="14" t="s">
        <v>34</v>
      </c>
      <c r="AX176" s="14" t="s">
        <v>81</v>
      </c>
      <c r="AY176" s="222" t="s">
        <v>165</v>
      </c>
    </row>
    <row r="177" spans="1:65" s="2" customFormat="1" ht="16.5" customHeight="1">
      <c r="A177" s="37"/>
      <c r="B177" s="38"/>
      <c r="C177" s="182" t="s">
        <v>265</v>
      </c>
      <c r="D177" s="182" t="s">
        <v>167</v>
      </c>
      <c r="E177" s="183" t="s">
        <v>266</v>
      </c>
      <c r="F177" s="184" t="s">
        <v>267</v>
      </c>
      <c r="G177" s="185" t="s">
        <v>113</v>
      </c>
      <c r="H177" s="186">
        <v>113.155</v>
      </c>
      <c r="I177" s="187"/>
      <c r="J177" s="188">
        <f>ROUND(I177*H177,2)</f>
        <v>0</v>
      </c>
      <c r="K177" s="184" t="s">
        <v>171</v>
      </c>
      <c r="L177" s="42"/>
      <c r="M177" s="189" t="s">
        <v>21</v>
      </c>
      <c r="N177" s="190" t="s">
        <v>44</v>
      </c>
      <c r="O177" s="67"/>
      <c r="P177" s="191">
        <f>O177*H177</f>
        <v>0</v>
      </c>
      <c r="Q177" s="191">
        <v>2.5999999999999998E-4</v>
      </c>
      <c r="R177" s="191">
        <f>Q177*H177</f>
        <v>2.9420299999999996E-2</v>
      </c>
      <c r="S177" s="191">
        <v>0</v>
      </c>
      <c r="T177" s="192">
        <f>S177*H177</f>
        <v>0</v>
      </c>
      <c r="U177" s="37"/>
      <c r="V177" s="37"/>
      <c r="W177" s="37"/>
      <c r="X177" s="37"/>
      <c r="Y177" s="37"/>
      <c r="Z177" s="37"/>
      <c r="AA177" s="37"/>
      <c r="AB177" s="37"/>
      <c r="AC177" s="37"/>
      <c r="AD177" s="37"/>
      <c r="AE177" s="37"/>
      <c r="AR177" s="193" t="s">
        <v>172</v>
      </c>
      <c r="AT177" s="193" t="s">
        <v>167</v>
      </c>
      <c r="AU177" s="193" t="s">
        <v>83</v>
      </c>
      <c r="AY177" s="20" t="s">
        <v>165</v>
      </c>
      <c r="BE177" s="194">
        <f>IF(N177="základní",J177,0)</f>
        <v>0</v>
      </c>
      <c r="BF177" s="194">
        <f>IF(N177="snížená",J177,0)</f>
        <v>0</v>
      </c>
      <c r="BG177" s="194">
        <f>IF(N177="zákl. přenesená",J177,0)</f>
        <v>0</v>
      </c>
      <c r="BH177" s="194">
        <f>IF(N177="sníž. přenesená",J177,0)</f>
        <v>0</v>
      </c>
      <c r="BI177" s="194">
        <f>IF(N177="nulová",J177,0)</f>
        <v>0</v>
      </c>
      <c r="BJ177" s="20" t="s">
        <v>81</v>
      </c>
      <c r="BK177" s="194">
        <f>ROUND(I177*H177,2)</f>
        <v>0</v>
      </c>
      <c r="BL177" s="20" t="s">
        <v>172</v>
      </c>
      <c r="BM177" s="193" t="s">
        <v>268</v>
      </c>
    </row>
    <row r="178" spans="1:65" s="2" customFormat="1" ht="11.25">
      <c r="A178" s="37"/>
      <c r="B178" s="38"/>
      <c r="C178" s="39"/>
      <c r="D178" s="195" t="s">
        <v>174</v>
      </c>
      <c r="E178" s="39"/>
      <c r="F178" s="196" t="s">
        <v>269</v>
      </c>
      <c r="G178" s="39"/>
      <c r="H178" s="39"/>
      <c r="I178" s="197"/>
      <c r="J178" s="39"/>
      <c r="K178" s="39"/>
      <c r="L178" s="42"/>
      <c r="M178" s="198"/>
      <c r="N178" s="199"/>
      <c r="O178" s="67"/>
      <c r="P178" s="67"/>
      <c r="Q178" s="67"/>
      <c r="R178" s="67"/>
      <c r="S178" s="67"/>
      <c r="T178" s="68"/>
      <c r="U178" s="37"/>
      <c r="V178" s="37"/>
      <c r="W178" s="37"/>
      <c r="X178" s="37"/>
      <c r="Y178" s="37"/>
      <c r="Z178" s="37"/>
      <c r="AA178" s="37"/>
      <c r="AB178" s="37"/>
      <c r="AC178" s="37"/>
      <c r="AD178" s="37"/>
      <c r="AE178" s="37"/>
      <c r="AT178" s="20" t="s">
        <v>174</v>
      </c>
      <c r="AU178" s="20" t="s">
        <v>83</v>
      </c>
    </row>
    <row r="179" spans="1:65" s="13" customFormat="1" ht="11.25">
      <c r="B179" s="200"/>
      <c r="C179" s="201"/>
      <c r="D179" s="202" t="s">
        <v>176</v>
      </c>
      <c r="E179" s="203" t="s">
        <v>21</v>
      </c>
      <c r="F179" s="204" t="s">
        <v>270</v>
      </c>
      <c r="G179" s="201"/>
      <c r="H179" s="205">
        <v>38.569000000000003</v>
      </c>
      <c r="I179" s="206"/>
      <c r="J179" s="201"/>
      <c r="K179" s="201"/>
      <c r="L179" s="207"/>
      <c r="M179" s="208"/>
      <c r="N179" s="209"/>
      <c r="O179" s="209"/>
      <c r="P179" s="209"/>
      <c r="Q179" s="209"/>
      <c r="R179" s="209"/>
      <c r="S179" s="209"/>
      <c r="T179" s="210"/>
      <c r="AT179" s="211" t="s">
        <v>176</v>
      </c>
      <c r="AU179" s="211" t="s">
        <v>83</v>
      </c>
      <c r="AV179" s="13" t="s">
        <v>83</v>
      </c>
      <c r="AW179" s="13" t="s">
        <v>34</v>
      </c>
      <c r="AX179" s="13" t="s">
        <v>73</v>
      </c>
      <c r="AY179" s="211" t="s">
        <v>165</v>
      </c>
    </row>
    <row r="180" spans="1:65" s="13" customFormat="1" ht="11.25">
      <c r="B180" s="200"/>
      <c r="C180" s="201"/>
      <c r="D180" s="202" t="s">
        <v>176</v>
      </c>
      <c r="E180" s="203" t="s">
        <v>21</v>
      </c>
      <c r="F180" s="204" t="s">
        <v>271</v>
      </c>
      <c r="G180" s="201"/>
      <c r="H180" s="205">
        <v>74.585999999999999</v>
      </c>
      <c r="I180" s="206"/>
      <c r="J180" s="201"/>
      <c r="K180" s="201"/>
      <c r="L180" s="207"/>
      <c r="M180" s="208"/>
      <c r="N180" s="209"/>
      <c r="O180" s="209"/>
      <c r="P180" s="209"/>
      <c r="Q180" s="209"/>
      <c r="R180" s="209"/>
      <c r="S180" s="209"/>
      <c r="T180" s="210"/>
      <c r="AT180" s="211" t="s">
        <v>176</v>
      </c>
      <c r="AU180" s="211" t="s">
        <v>83</v>
      </c>
      <c r="AV180" s="13" t="s">
        <v>83</v>
      </c>
      <c r="AW180" s="13" t="s">
        <v>34</v>
      </c>
      <c r="AX180" s="13" t="s">
        <v>73</v>
      </c>
      <c r="AY180" s="211" t="s">
        <v>165</v>
      </c>
    </row>
    <row r="181" spans="1:65" s="14" customFormat="1" ht="11.25">
      <c r="B181" s="212"/>
      <c r="C181" s="213"/>
      <c r="D181" s="202" t="s">
        <v>176</v>
      </c>
      <c r="E181" s="214" t="s">
        <v>21</v>
      </c>
      <c r="F181" s="215" t="s">
        <v>178</v>
      </c>
      <c r="G181" s="213"/>
      <c r="H181" s="216">
        <v>113.155</v>
      </c>
      <c r="I181" s="217"/>
      <c r="J181" s="213"/>
      <c r="K181" s="213"/>
      <c r="L181" s="218"/>
      <c r="M181" s="219"/>
      <c r="N181" s="220"/>
      <c r="O181" s="220"/>
      <c r="P181" s="220"/>
      <c r="Q181" s="220"/>
      <c r="R181" s="220"/>
      <c r="S181" s="220"/>
      <c r="T181" s="221"/>
      <c r="AT181" s="222" t="s">
        <v>176</v>
      </c>
      <c r="AU181" s="222" t="s">
        <v>83</v>
      </c>
      <c r="AV181" s="14" t="s">
        <v>93</v>
      </c>
      <c r="AW181" s="14" t="s">
        <v>34</v>
      </c>
      <c r="AX181" s="14" t="s">
        <v>81</v>
      </c>
      <c r="AY181" s="222" t="s">
        <v>165</v>
      </c>
    </row>
    <row r="182" spans="1:65" s="2" customFormat="1" ht="24.2" customHeight="1">
      <c r="A182" s="37"/>
      <c r="B182" s="38"/>
      <c r="C182" s="182" t="s">
        <v>272</v>
      </c>
      <c r="D182" s="182" t="s">
        <v>167</v>
      </c>
      <c r="E182" s="183" t="s">
        <v>273</v>
      </c>
      <c r="F182" s="184" t="s">
        <v>274</v>
      </c>
      <c r="G182" s="185" t="s">
        <v>113</v>
      </c>
      <c r="H182" s="186">
        <v>97.433000000000007</v>
      </c>
      <c r="I182" s="187"/>
      <c r="J182" s="188">
        <f>ROUND(I182*H182,2)</f>
        <v>0</v>
      </c>
      <c r="K182" s="184" t="s">
        <v>171</v>
      </c>
      <c r="L182" s="42"/>
      <c r="M182" s="189" t="s">
        <v>21</v>
      </c>
      <c r="N182" s="190" t="s">
        <v>44</v>
      </c>
      <c r="O182" s="67"/>
      <c r="P182" s="191">
        <f>O182*H182</f>
        <v>0</v>
      </c>
      <c r="Q182" s="191">
        <v>4.3800000000000002E-3</v>
      </c>
      <c r="R182" s="191">
        <f>Q182*H182</f>
        <v>0.42675654000000007</v>
      </c>
      <c r="S182" s="191">
        <v>0</v>
      </c>
      <c r="T182" s="192">
        <f>S182*H182</f>
        <v>0</v>
      </c>
      <c r="U182" s="37"/>
      <c r="V182" s="37"/>
      <c r="W182" s="37"/>
      <c r="X182" s="37"/>
      <c r="Y182" s="37"/>
      <c r="Z182" s="37"/>
      <c r="AA182" s="37"/>
      <c r="AB182" s="37"/>
      <c r="AC182" s="37"/>
      <c r="AD182" s="37"/>
      <c r="AE182" s="37"/>
      <c r="AR182" s="193" t="s">
        <v>172</v>
      </c>
      <c r="AT182" s="193" t="s">
        <v>167</v>
      </c>
      <c r="AU182" s="193" t="s">
        <v>83</v>
      </c>
      <c r="AY182" s="20" t="s">
        <v>165</v>
      </c>
      <c r="BE182" s="194">
        <f>IF(N182="základní",J182,0)</f>
        <v>0</v>
      </c>
      <c r="BF182" s="194">
        <f>IF(N182="snížená",J182,0)</f>
        <v>0</v>
      </c>
      <c r="BG182" s="194">
        <f>IF(N182="zákl. přenesená",J182,0)</f>
        <v>0</v>
      </c>
      <c r="BH182" s="194">
        <f>IF(N182="sníž. přenesená",J182,0)</f>
        <v>0</v>
      </c>
      <c r="BI182" s="194">
        <f>IF(N182="nulová",J182,0)</f>
        <v>0</v>
      </c>
      <c r="BJ182" s="20" t="s">
        <v>81</v>
      </c>
      <c r="BK182" s="194">
        <f>ROUND(I182*H182,2)</f>
        <v>0</v>
      </c>
      <c r="BL182" s="20" t="s">
        <v>172</v>
      </c>
      <c r="BM182" s="193" t="s">
        <v>275</v>
      </c>
    </row>
    <row r="183" spans="1:65" s="2" customFormat="1" ht="11.25">
      <c r="A183" s="37"/>
      <c r="B183" s="38"/>
      <c r="C183" s="39"/>
      <c r="D183" s="195" t="s">
        <v>174</v>
      </c>
      <c r="E183" s="39"/>
      <c r="F183" s="196" t="s">
        <v>276</v>
      </c>
      <c r="G183" s="39"/>
      <c r="H183" s="39"/>
      <c r="I183" s="197"/>
      <c r="J183" s="39"/>
      <c r="K183" s="39"/>
      <c r="L183" s="42"/>
      <c r="M183" s="198"/>
      <c r="N183" s="199"/>
      <c r="O183" s="67"/>
      <c r="P183" s="67"/>
      <c r="Q183" s="67"/>
      <c r="R183" s="67"/>
      <c r="S183" s="67"/>
      <c r="T183" s="68"/>
      <c r="U183" s="37"/>
      <c r="V183" s="37"/>
      <c r="W183" s="37"/>
      <c r="X183" s="37"/>
      <c r="Y183" s="37"/>
      <c r="Z183" s="37"/>
      <c r="AA183" s="37"/>
      <c r="AB183" s="37"/>
      <c r="AC183" s="37"/>
      <c r="AD183" s="37"/>
      <c r="AE183" s="37"/>
      <c r="AT183" s="20" t="s">
        <v>174</v>
      </c>
      <c r="AU183" s="20" t="s">
        <v>83</v>
      </c>
    </row>
    <row r="184" spans="1:65" s="16" customFormat="1" ht="11.25">
      <c r="B184" s="234"/>
      <c r="C184" s="235"/>
      <c r="D184" s="202" t="s">
        <v>176</v>
      </c>
      <c r="E184" s="236" t="s">
        <v>21</v>
      </c>
      <c r="F184" s="237" t="s">
        <v>277</v>
      </c>
      <c r="G184" s="235"/>
      <c r="H184" s="236" t="s">
        <v>21</v>
      </c>
      <c r="I184" s="238"/>
      <c r="J184" s="235"/>
      <c r="K184" s="235"/>
      <c r="L184" s="239"/>
      <c r="M184" s="240"/>
      <c r="N184" s="241"/>
      <c r="O184" s="241"/>
      <c r="P184" s="241"/>
      <c r="Q184" s="241"/>
      <c r="R184" s="241"/>
      <c r="S184" s="241"/>
      <c r="T184" s="242"/>
      <c r="AT184" s="243" t="s">
        <v>176</v>
      </c>
      <c r="AU184" s="243" t="s">
        <v>83</v>
      </c>
      <c r="AV184" s="16" t="s">
        <v>81</v>
      </c>
      <c r="AW184" s="16" t="s">
        <v>34</v>
      </c>
      <c r="AX184" s="16" t="s">
        <v>73</v>
      </c>
      <c r="AY184" s="243" t="s">
        <v>165</v>
      </c>
    </row>
    <row r="185" spans="1:65" s="13" customFormat="1" ht="11.25">
      <c r="B185" s="200"/>
      <c r="C185" s="201"/>
      <c r="D185" s="202" t="s">
        <v>176</v>
      </c>
      <c r="E185" s="203" t="s">
        <v>21</v>
      </c>
      <c r="F185" s="204" t="s">
        <v>263</v>
      </c>
      <c r="G185" s="201"/>
      <c r="H185" s="205">
        <v>28.416</v>
      </c>
      <c r="I185" s="206"/>
      <c r="J185" s="201"/>
      <c r="K185" s="201"/>
      <c r="L185" s="207"/>
      <c r="M185" s="208"/>
      <c r="N185" s="209"/>
      <c r="O185" s="209"/>
      <c r="P185" s="209"/>
      <c r="Q185" s="209"/>
      <c r="R185" s="209"/>
      <c r="S185" s="209"/>
      <c r="T185" s="210"/>
      <c r="AT185" s="211" t="s">
        <v>176</v>
      </c>
      <c r="AU185" s="211" t="s">
        <v>83</v>
      </c>
      <c r="AV185" s="13" t="s">
        <v>83</v>
      </c>
      <c r="AW185" s="13" t="s">
        <v>34</v>
      </c>
      <c r="AX185" s="13" t="s">
        <v>73</v>
      </c>
      <c r="AY185" s="211" t="s">
        <v>165</v>
      </c>
    </row>
    <row r="186" spans="1:65" s="13" customFormat="1" ht="11.25">
      <c r="B186" s="200"/>
      <c r="C186" s="201"/>
      <c r="D186" s="202" t="s">
        <v>176</v>
      </c>
      <c r="E186" s="203" t="s">
        <v>21</v>
      </c>
      <c r="F186" s="204" t="s">
        <v>264</v>
      </c>
      <c r="G186" s="201"/>
      <c r="H186" s="205">
        <v>46.17</v>
      </c>
      <c r="I186" s="206"/>
      <c r="J186" s="201"/>
      <c r="K186" s="201"/>
      <c r="L186" s="207"/>
      <c r="M186" s="208"/>
      <c r="N186" s="209"/>
      <c r="O186" s="209"/>
      <c r="P186" s="209"/>
      <c r="Q186" s="209"/>
      <c r="R186" s="209"/>
      <c r="S186" s="209"/>
      <c r="T186" s="210"/>
      <c r="AT186" s="211" t="s">
        <v>176</v>
      </c>
      <c r="AU186" s="211" t="s">
        <v>83</v>
      </c>
      <c r="AV186" s="13" t="s">
        <v>83</v>
      </c>
      <c r="AW186" s="13" t="s">
        <v>34</v>
      </c>
      <c r="AX186" s="13" t="s">
        <v>73</v>
      </c>
      <c r="AY186" s="211" t="s">
        <v>165</v>
      </c>
    </row>
    <row r="187" spans="1:65" s="13" customFormat="1" ht="11.25">
      <c r="B187" s="200"/>
      <c r="C187" s="201"/>
      <c r="D187" s="202" t="s">
        <v>176</v>
      </c>
      <c r="E187" s="203" t="s">
        <v>21</v>
      </c>
      <c r="F187" s="204" t="s">
        <v>278</v>
      </c>
      <c r="G187" s="201"/>
      <c r="H187" s="205">
        <v>3.36</v>
      </c>
      <c r="I187" s="206"/>
      <c r="J187" s="201"/>
      <c r="K187" s="201"/>
      <c r="L187" s="207"/>
      <c r="M187" s="208"/>
      <c r="N187" s="209"/>
      <c r="O187" s="209"/>
      <c r="P187" s="209"/>
      <c r="Q187" s="209"/>
      <c r="R187" s="209"/>
      <c r="S187" s="209"/>
      <c r="T187" s="210"/>
      <c r="AT187" s="211" t="s">
        <v>176</v>
      </c>
      <c r="AU187" s="211" t="s">
        <v>83</v>
      </c>
      <c r="AV187" s="13" t="s">
        <v>83</v>
      </c>
      <c r="AW187" s="13" t="s">
        <v>34</v>
      </c>
      <c r="AX187" s="13" t="s">
        <v>73</v>
      </c>
      <c r="AY187" s="211" t="s">
        <v>165</v>
      </c>
    </row>
    <row r="188" spans="1:65" s="14" customFormat="1" ht="11.25">
      <c r="B188" s="212"/>
      <c r="C188" s="213"/>
      <c r="D188" s="202" t="s">
        <v>176</v>
      </c>
      <c r="E188" s="214" t="s">
        <v>21</v>
      </c>
      <c r="F188" s="215" t="s">
        <v>178</v>
      </c>
      <c r="G188" s="213"/>
      <c r="H188" s="216">
        <v>77.945999999999998</v>
      </c>
      <c r="I188" s="217"/>
      <c r="J188" s="213"/>
      <c r="K188" s="213"/>
      <c r="L188" s="218"/>
      <c r="M188" s="219"/>
      <c r="N188" s="220"/>
      <c r="O188" s="220"/>
      <c r="P188" s="220"/>
      <c r="Q188" s="220"/>
      <c r="R188" s="220"/>
      <c r="S188" s="220"/>
      <c r="T188" s="221"/>
      <c r="AT188" s="222" t="s">
        <v>176</v>
      </c>
      <c r="AU188" s="222" t="s">
        <v>83</v>
      </c>
      <c r="AV188" s="14" t="s">
        <v>93</v>
      </c>
      <c r="AW188" s="14" t="s">
        <v>34</v>
      </c>
      <c r="AX188" s="14" t="s">
        <v>73</v>
      </c>
      <c r="AY188" s="222" t="s">
        <v>165</v>
      </c>
    </row>
    <row r="189" spans="1:65" s="13" customFormat="1" ht="11.25">
      <c r="B189" s="200"/>
      <c r="C189" s="201"/>
      <c r="D189" s="202" t="s">
        <v>176</v>
      </c>
      <c r="E189" s="203" t="s">
        <v>21</v>
      </c>
      <c r="F189" s="204" t="s">
        <v>279</v>
      </c>
      <c r="G189" s="201"/>
      <c r="H189" s="205">
        <v>19.486999999999998</v>
      </c>
      <c r="I189" s="206"/>
      <c r="J189" s="201"/>
      <c r="K189" s="201"/>
      <c r="L189" s="207"/>
      <c r="M189" s="208"/>
      <c r="N189" s="209"/>
      <c r="O189" s="209"/>
      <c r="P189" s="209"/>
      <c r="Q189" s="209"/>
      <c r="R189" s="209"/>
      <c r="S189" s="209"/>
      <c r="T189" s="210"/>
      <c r="AT189" s="211" t="s">
        <v>176</v>
      </c>
      <c r="AU189" s="211" t="s">
        <v>83</v>
      </c>
      <c r="AV189" s="13" t="s">
        <v>83</v>
      </c>
      <c r="AW189" s="13" t="s">
        <v>34</v>
      </c>
      <c r="AX189" s="13" t="s">
        <v>73</v>
      </c>
      <c r="AY189" s="211" t="s">
        <v>165</v>
      </c>
    </row>
    <row r="190" spans="1:65" s="15" customFormat="1" ht="11.25">
      <c r="B190" s="223"/>
      <c r="C190" s="224"/>
      <c r="D190" s="202" t="s">
        <v>176</v>
      </c>
      <c r="E190" s="225" t="s">
        <v>21</v>
      </c>
      <c r="F190" s="226" t="s">
        <v>186</v>
      </c>
      <c r="G190" s="224"/>
      <c r="H190" s="227">
        <v>97.433000000000007</v>
      </c>
      <c r="I190" s="228"/>
      <c r="J190" s="224"/>
      <c r="K190" s="224"/>
      <c r="L190" s="229"/>
      <c r="M190" s="230"/>
      <c r="N190" s="231"/>
      <c r="O190" s="231"/>
      <c r="P190" s="231"/>
      <c r="Q190" s="231"/>
      <c r="R190" s="231"/>
      <c r="S190" s="231"/>
      <c r="T190" s="232"/>
      <c r="AT190" s="233" t="s">
        <v>176</v>
      </c>
      <c r="AU190" s="233" t="s">
        <v>83</v>
      </c>
      <c r="AV190" s="15" t="s">
        <v>172</v>
      </c>
      <c r="AW190" s="15" t="s">
        <v>34</v>
      </c>
      <c r="AX190" s="15" t="s">
        <v>81</v>
      </c>
      <c r="AY190" s="233" t="s">
        <v>165</v>
      </c>
    </row>
    <row r="191" spans="1:65" s="2" customFormat="1" ht="16.5" customHeight="1">
      <c r="A191" s="37"/>
      <c r="B191" s="38"/>
      <c r="C191" s="182" t="s">
        <v>280</v>
      </c>
      <c r="D191" s="182" t="s">
        <v>167</v>
      </c>
      <c r="E191" s="183" t="s">
        <v>281</v>
      </c>
      <c r="F191" s="184" t="s">
        <v>282</v>
      </c>
      <c r="G191" s="185" t="s">
        <v>113</v>
      </c>
      <c r="H191" s="186">
        <v>74.585999999999999</v>
      </c>
      <c r="I191" s="187"/>
      <c r="J191" s="188">
        <f>ROUND(I191*H191,2)</f>
        <v>0</v>
      </c>
      <c r="K191" s="184" t="s">
        <v>171</v>
      </c>
      <c r="L191" s="42"/>
      <c r="M191" s="189" t="s">
        <v>21</v>
      </c>
      <c r="N191" s="190" t="s">
        <v>44</v>
      </c>
      <c r="O191" s="67"/>
      <c r="P191" s="191">
        <f>O191*H191</f>
        <v>0</v>
      </c>
      <c r="Q191" s="191">
        <v>3.0000000000000001E-3</v>
      </c>
      <c r="R191" s="191">
        <f>Q191*H191</f>
        <v>0.22375800000000001</v>
      </c>
      <c r="S191" s="191">
        <v>0</v>
      </c>
      <c r="T191" s="192">
        <f>S191*H191</f>
        <v>0</v>
      </c>
      <c r="U191" s="37"/>
      <c r="V191" s="37"/>
      <c r="W191" s="37"/>
      <c r="X191" s="37"/>
      <c r="Y191" s="37"/>
      <c r="Z191" s="37"/>
      <c r="AA191" s="37"/>
      <c r="AB191" s="37"/>
      <c r="AC191" s="37"/>
      <c r="AD191" s="37"/>
      <c r="AE191" s="37"/>
      <c r="AR191" s="193" t="s">
        <v>172</v>
      </c>
      <c r="AT191" s="193" t="s">
        <v>167</v>
      </c>
      <c r="AU191" s="193" t="s">
        <v>83</v>
      </c>
      <c r="AY191" s="20" t="s">
        <v>165</v>
      </c>
      <c r="BE191" s="194">
        <f>IF(N191="základní",J191,0)</f>
        <v>0</v>
      </c>
      <c r="BF191" s="194">
        <f>IF(N191="snížená",J191,0)</f>
        <v>0</v>
      </c>
      <c r="BG191" s="194">
        <f>IF(N191="zákl. přenesená",J191,0)</f>
        <v>0</v>
      </c>
      <c r="BH191" s="194">
        <f>IF(N191="sníž. přenesená",J191,0)</f>
        <v>0</v>
      </c>
      <c r="BI191" s="194">
        <f>IF(N191="nulová",J191,0)</f>
        <v>0</v>
      </c>
      <c r="BJ191" s="20" t="s">
        <v>81</v>
      </c>
      <c r="BK191" s="194">
        <f>ROUND(I191*H191,2)</f>
        <v>0</v>
      </c>
      <c r="BL191" s="20" t="s">
        <v>172</v>
      </c>
      <c r="BM191" s="193" t="s">
        <v>283</v>
      </c>
    </row>
    <row r="192" spans="1:65" s="2" customFormat="1" ht="11.25">
      <c r="A192" s="37"/>
      <c r="B192" s="38"/>
      <c r="C192" s="39"/>
      <c r="D192" s="195" t="s">
        <v>174</v>
      </c>
      <c r="E192" s="39"/>
      <c r="F192" s="196" t="s">
        <v>284</v>
      </c>
      <c r="G192" s="39"/>
      <c r="H192" s="39"/>
      <c r="I192" s="197"/>
      <c r="J192" s="39"/>
      <c r="K192" s="39"/>
      <c r="L192" s="42"/>
      <c r="M192" s="198"/>
      <c r="N192" s="199"/>
      <c r="O192" s="67"/>
      <c r="P192" s="67"/>
      <c r="Q192" s="67"/>
      <c r="R192" s="67"/>
      <c r="S192" s="67"/>
      <c r="T192" s="68"/>
      <c r="U192" s="37"/>
      <c r="V192" s="37"/>
      <c r="W192" s="37"/>
      <c r="X192" s="37"/>
      <c r="Y192" s="37"/>
      <c r="Z192" s="37"/>
      <c r="AA192" s="37"/>
      <c r="AB192" s="37"/>
      <c r="AC192" s="37"/>
      <c r="AD192" s="37"/>
      <c r="AE192" s="37"/>
      <c r="AT192" s="20" t="s">
        <v>174</v>
      </c>
      <c r="AU192" s="20" t="s">
        <v>83</v>
      </c>
    </row>
    <row r="193" spans="1:65" s="16" customFormat="1" ht="11.25">
      <c r="B193" s="234"/>
      <c r="C193" s="235"/>
      <c r="D193" s="202" t="s">
        <v>176</v>
      </c>
      <c r="E193" s="236" t="s">
        <v>21</v>
      </c>
      <c r="F193" s="237" t="s">
        <v>277</v>
      </c>
      <c r="G193" s="235"/>
      <c r="H193" s="236" t="s">
        <v>21</v>
      </c>
      <c r="I193" s="238"/>
      <c r="J193" s="235"/>
      <c r="K193" s="235"/>
      <c r="L193" s="239"/>
      <c r="M193" s="240"/>
      <c r="N193" s="241"/>
      <c r="O193" s="241"/>
      <c r="P193" s="241"/>
      <c r="Q193" s="241"/>
      <c r="R193" s="241"/>
      <c r="S193" s="241"/>
      <c r="T193" s="242"/>
      <c r="AT193" s="243" t="s">
        <v>176</v>
      </c>
      <c r="AU193" s="243" t="s">
        <v>83</v>
      </c>
      <c r="AV193" s="16" t="s">
        <v>81</v>
      </c>
      <c r="AW193" s="16" t="s">
        <v>34</v>
      </c>
      <c r="AX193" s="16" t="s">
        <v>73</v>
      </c>
      <c r="AY193" s="243" t="s">
        <v>165</v>
      </c>
    </row>
    <row r="194" spans="1:65" s="13" customFormat="1" ht="11.25">
      <c r="B194" s="200"/>
      <c r="C194" s="201"/>
      <c r="D194" s="202" t="s">
        <v>176</v>
      </c>
      <c r="E194" s="203" t="s">
        <v>21</v>
      </c>
      <c r="F194" s="204" t="s">
        <v>263</v>
      </c>
      <c r="G194" s="201"/>
      <c r="H194" s="205">
        <v>28.416</v>
      </c>
      <c r="I194" s="206"/>
      <c r="J194" s="201"/>
      <c r="K194" s="201"/>
      <c r="L194" s="207"/>
      <c r="M194" s="208"/>
      <c r="N194" s="209"/>
      <c r="O194" s="209"/>
      <c r="P194" s="209"/>
      <c r="Q194" s="209"/>
      <c r="R194" s="209"/>
      <c r="S194" s="209"/>
      <c r="T194" s="210"/>
      <c r="AT194" s="211" t="s">
        <v>176</v>
      </c>
      <c r="AU194" s="211" t="s">
        <v>83</v>
      </c>
      <c r="AV194" s="13" t="s">
        <v>83</v>
      </c>
      <c r="AW194" s="13" t="s">
        <v>34</v>
      </c>
      <c r="AX194" s="13" t="s">
        <v>73</v>
      </c>
      <c r="AY194" s="211" t="s">
        <v>165</v>
      </c>
    </row>
    <row r="195" spans="1:65" s="13" customFormat="1" ht="11.25">
      <c r="B195" s="200"/>
      <c r="C195" s="201"/>
      <c r="D195" s="202" t="s">
        <v>176</v>
      </c>
      <c r="E195" s="203" t="s">
        <v>21</v>
      </c>
      <c r="F195" s="204" t="s">
        <v>264</v>
      </c>
      <c r="G195" s="201"/>
      <c r="H195" s="205">
        <v>46.17</v>
      </c>
      <c r="I195" s="206"/>
      <c r="J195" s="201"/>
      <c r="K195" s="201"/>
      <c r="L195" s="207"/>
      <c r="M195" s="208"/>
      <c r="N195" s="209"/>
      <c r="O195" s="209"/>
      <c r="P195" s="209"/>
      <c r="Q195" s="209"/>
      <c r="R195" s="209"/>
      <c r="S195" s="209"/>
      <c r="T195" s="210"/>
      <c r="AT195" s="211" t="s">
        <v>176</v>
      </c>
      <c r="AU195" s="211" t="s">
        <v>83</v>
      </c>
      <c r="AV195" s="13" t="s">
        <v>83</v>
      </c>
      <c r="AW195" s="13" t="s">
        <v>34</v>
      </c>
      <c r="AX195" s="13" t="s">
        <v>73</v>
      </c>
      <c r="AY195" s="211" t="s">
        <v>165</v>
      </c>
    </row>
    <row r="196" spans="1:65" s="14" customFormat="1" ht="11.25">
      <c r="B196" s="212"/>
      <c r="C196" s="213"/>
      <c r="D196" s="202" t="s">
        <v>176</v>
      </c>
      <c r="E196" s="214" t="s">
        <v>21</v>
      </c>
      <c r="F196" s="215" t="s">
        <v>178</v>
      </c>
      <c r="G196" s="213"/>
      <c r="H196" s="216">
        <v>74.585999999999999</v>
      </c>
      <c r="I196" s="217"/>
      <c r="J196" s="213"/>
      <c r="K196" s="213"/>
      <c r="L196" s="218"/>
      <c r="M196" s="219"/>
      <c r="N196" s="220"/>
      <c r="O196" s="220"/>
      <c r="P196" s="220"/>
      <c r="Q196" s="220"/>
      <c r="R196" s="220"/>
      <c r="S196" s="220"/>
      <c r="T196" s="221"/>
      <c r="AT196" s="222" t="s">
        <v>176</v>
      </c>
      <c r="AU196" s="222" t="s">
        <v>83</v>
      </c>
      <c r="AV196" s="14" t="s">
        <v>93</v>
      </c>
      <c r="AW196" s="14" t="s">
        <v>34</v>
      </c>
      <c r="AX196" s="14" t="s">
        <v>81</v>
      </c>
      <c r="AY196" s="222" t="s">
        <v>165</v>
      </c>
    </row>
    <row r="197" spans="1:65" s="2" customFormat="1" ht="21.75" customHeight="1">
      <c r="A197" s="37"/>
      <c r="B197" s="38"/>
      <c r="C197" s="182" t="s">
        <v>285</v>
      </c>
      <c r="D197" s="182" t="s">
        <v>167</v>
      </c>
      <c r="E197" s="183" t="s">
        <v>286</v>
      </c>
      <c r="F197" s="184" t="s">
        <v>287</v>
      </c>
      <c r="G197" s="185" t="s">
        <v>170</v>
      </c>
      <c r="H197" s="186">
        <v>2</v>
      </c>
      <c r="I197" s="187"/>
      <c r="J197" s="188">
        <f>ROUND(I197*H197,2)</f>
        <v>0</v>
      </c>
      <c r="K197" s="184" t="s">
        <v>171</v>
      </c>
      <c r="L197" s="42"/>
      <c r="M197" s="189" t="s">
        <v>21</v>
      </c>
      <c r="N197" s="190" t="s">
        <v>44</v>
      </c>
      <c r="O197" s="67"/>
      <c r="P197" s="191">
        <f>O197*H197</f>
        <v>0</v>
      </c>
      <c r="Q197" s="191">
        <v>0.1575</v>
      </c>
      <c r="R197" s="191">
        <f>Q197*H197</f>
        <v>0.315</v>
      </c>
      <c r="S197" s="191">
        <v>0</v>
      </c>
      <c r="T197" s="192">
        <f>S197*H197</f>
        <v>0</v>
      </c>
      <c r="U197" s="37"/>
      <c r="V197" s="37"/>
      <c r="W197" s="37"/>
      <c r="X197" s="37"/>
      <c r="Y197" s="37"/>
      <c r="Z197" s="37"/>
      <c r="AA197" s="37"/>
      <c r="AB197" s="37"/>
      <c r="AC197" s="37"/>
      <c r="AD197" s="37"/>
      <c r="AE197" s="37"/>
      <c r="AR197" s="193" t="s">
        <v>172</v>
      </c>
      <c r="AT197" s="193" t="s">
        <v>167</v>
      </c>
      <c r="AU197" s="193" t="s">
        <v>83</v>
      </c>
      <c r="AY197" s="20" t="s">
        <v>165</v>
      </c>
      <c r="BE197" s="194">
        <f>IF(N197="základní",J197,0)</f>
        <v>0</v>
      </c>
      <c r="BF197" s="194">
        <f>IF(N197="snížená",J197,0)</f>
        <v>0</v>
      </c>
      <c r="BG197" s="194">
        <f>IF(N197="zákl. přenesená",J197,0)</f>
        <v>0</v>
      </c>
      <c r="BH197" s="194">
        <f>IF(N197="sníž. přenesená",J197,0)</f>
        <v>0</v>
      </c>
      <c r="BI197" s="194">
        <f>IF(N197="nulová",J197,0)</f>
        <v>0</v>
      </c>
      <c r="BJ197" s="20" t="s">
        <v>81</v>
      </c>
      <c r="BK197" s="194">
        <f>ROUND(I197*H197,2)</f>
        <v>0</v>
      </c>
      <c r="BL197" s="20" t="s">
        <v>172</v>
      </c>
      <c r="BM197" s="193" t="s">
        <v>288</v>
      </c>
    </row>
    <row r="198" spans="1:65" s="2" customFormat="1" ht="11.25">
      <c r="A198" s="37"/>
      <c r="B198" s="38"/>
      <c r="C198" s="39"/>
      <c r="D198" s="195" t="s">
        <v>174</v>
      </c>
      <c r="E198" s="39"/>
      <c r="F198" s="196" t="s">
        <v>289</v>
      </c>
      <c r="G198" s="39"/>
      <c r="H198" s="39"/>
      <c r="I198" s="197"/>
      <c r="J198" s="39"/>
      <c r="K198" s="39"/>
      <c r="L198" s="42"/>
      <c r="M198" s="198"/>
      <c r="N198" s="199"/>
      <c r="O198" s="67"/>
      <c r="P198" s="67"/>
      <c r="Q198" s="67"/>
      <c r="R198" s="67"/>
      <c r="S198" s="67"/>
      <c r="T198" s="68"/>
      <c r="U198" s="37"/>
      <c r="V198" s="37"/>
      <c r="W198" s="37"/>
      <c r="X198" s="37"/>
      <c r="Y198" s="37"/>
      <c r="Z198" s="37"/>
      <c r="AA198" s="37"/>
      <c r="AB198" s="37"/>
      <c r="AC198" s="37"/>
      <c r="AD198" s="37"/>
      <c r="AE198" s="37"/>
      <c r="AT198" s="20" t="s">
        <v>174</v>
      </c>
      <c r="AU198" s="20" t="s">
        <v>83</v>
      </c>
    </row>
    <row r="199" spans="1:65" s="13" customFormat="1" ht="11.25">
      <c r="B199" s="200"/>
      <c r="C199" s="201"/>
      <c r="D199" s="202" t="s">
        <v>176</v>
      </c>
      <c r="E199" s="203" t="s">
        <v>21</v>
      </c>
      <c r="F199" s="204" t="s">
        <v>290</v>
      </c>
      <c r="G199" s="201"/>
      <c r="H199" s="205">
        <v>2</v>
      </c>
      <c r="I199" s="206"/>
      <c r="J199" s="201"/>
      <c r="K199" s="201"/>
      <c r="L199" s="207"/>
      <c r="M199" s="208"/>
      <c r="N199" s="209"/>
      <c r="O199" s="209"/>
      <c r="P199" s="209"/>
      <c r="Q199" s="209"/>
      <c r="R199" s="209"/>
      <c r="S199" s="209"/>
      <c r="T199" s="210"/>
      <c r="AT199" s="211" t="s">
        <v>176</v>
      </c>
      <c r="AU199" s="211" t="s">
        <v>83</v>
      </c>
      <c r="AV199" s="13" t="s">
        <v>83</v>
      </c>
      <c r="AW199" s="13" t="s">
        <v>34</v>
      </c>
      <c r="AX199" s="13" t="s">
        <v>73</v>
      </c>
      <c r="AY199" s="211" t="s">
        <v>165</v>
      </c>
    </row>
    <row r="200" spans="1:65" s="14" customFormat="1" ht="11.25">
      <c r="B200" s="212"/>
      <c r="C200" s="213"/>
      <c r="D200" s="202" t="s">
        <v>176</v>
      </c>
      <c r="E200" s="214" t="s">
        <v>21</v>
      </c>
      <c r="F200" s="215" t="s">
        <v>178</v>
      </c>
      <c r="G200" s="213"/>
      <c r="H200" s="216">
        <v>2</v>
      </c>
      <c r="I200" s="217"/>
      <c r="J200" s="213"/>
      <c r="K200" s="213"/>
      <c r="L200" s="218"/>
      <c r="M200" s="219"/>
      <c r="N200" s="220"/>
      <c r="O200" s="220"/>
      <c r="P200" s="220"/>
      <c r="Q200" s="220"/>
      <c r="R200" s="220"/>
      <c r="S200" s="220"/>
      <c r="T200" s="221"/>
      <c r="AT200" s="222" t="s">
        <v>176</v>
      </c>
      <c r="AU200" s="222" t="s">
        <v>83</v>
      </c>
      <c r="AV200" s="14" t="s">
        <v>93</v>
      </c>
      <c r="AW200" s="14" t="s">
        <v>34</v>
      </c>
      <c r="AX200" s="14" t="s">
        <v>81</v>
      </c>
      <c r="AY200" s="222" t="s">
        <v>165</v>
      </c>
    </row>
    <row r="201" spans="1:65" s="2" customFormat="1" ht="24.2" customHeight="1">
      <c r="A201" s="37"/>
      <c r="B201" s="38"/>
      <c r="C201" s="182" t="s">
        <v>291</v>
      </c>
      <c r="D201" s="182" t="s">
        <v>167</v>
      </c>
      <c r="E201" s="183" t="s">
        <v>292</v>
      </c>
      <c r="F201" s="184" t="s">
        <v>293</v>
      </c>
      <c r="G201" s="185" t="s">
        <v>113</v>
      </c>
      <c r="H201" s="186">
        <v>385.69200000000001</v>
      </c>
      <c r="I201" s="187"/>
      <c r="J201" s="188">
        <f>ROUND(I201*H201,2)</f>
        <v>0</v>
      </c>
      <c r="K201" s="184" t="s">
        <v>171</v>
      </c>
      <c r="L201" s="42"/>
      <c r="M201" s="189" t="s">
        <v>21</v>
      </c>
      <c r="N201" s="190" t="s">
        <v>44</v>
      </c>
      <c r="O201" s="67"/>
      <c r="P201" s="191">
        <f>O201*H201</f>
        <v>0</v>
      </c>
      <c r="Q201" s="191">
        <v>5.7000000000000002E-3</v>
      </c>
      <c r="R201" s="191">
        <f>Q201*H201</f>
        <v>2.1984444000000001</v>
      </c>
      <c r="S201" s="191">
        <v>0</v>
      </c>
      <c r="T201" s="192">
        <f>S201*H201</f>
        <v>0</v>
      </c>
      <c r="U201" s="37"/>
      <c r="V201" s="37"/>
      <c r="W201" s="37"/>
      <c r="X201" s="37"/>
      <c r="Y201" s="37"/>
      <c r="Z201" s="37"/>
      <c r="AA201" s="37"/>
      <c r="AB201" s="37"/>
      <c r="AC201" s="37"/>
      <c r="AD201" s="37"/>
      <c r="AE201" s="37"/>
      <c r="AR201" s="193" t="s">
        <v>172</v>
      </c>
      <c r="AT201" s="193" t="s">
        <v>167</v>
      </c>
      <c r="AU201" s="193" t="s">
        <v>83</v>
      </c>
      <c r="AY201" s="20" t="s">
        <v>165</v>
      </c>
      <c r="BE201" s="194">
        <f>IF(N201="základní",J201,0)</f>
        <v>0</v>
      </c>
      <c r="BF201" s="194">
        <f>IF(N201="snížená",J201,0)</f>
        <v>0</v>
      </c>
      <c r="BG201" s="194">
        <f>IF(N201="zákl. přenesená",J201,0)</f>
        <v>0</v>
      </c>
      <c r="BH201" s="194">
        <f>IF(N201="sníž. přenesená",J201,0)</f>
        <v>0</v>
      </c>
      <c r="BI201" s="194">
        <f>IF(N201="nulová",J201,0)</f>
        <v>0</v>
      </c>
      <c r="BJ201" s="20" t="s">
        <v>81</v>
      </c>
      <c r="BK201" s="194">
        <f>ROUND(I201*H201,2)</f>
        <v>0</v>
      </c>
      <c r="BL201" s="20" t="s">
        <v>172</v>
      </c>
      <c r="BM201" s="193" t="s">
        <v>294</v>
      </c>
    </row>
    <row r="202" spans="1:65" s="2" customFormat="1" ht="11.25">
      <c r="A202" s="37"/>
      <c r="B202" s="38"/>
      <c r="C202" s="39"/>
      <c r="D202" s="195" t="s">
        <v>174</v>
      </c>
      <c r="E202" s="39"/>
      <c r="F202" s="196" t="s">
        <v>295</v>
      </c>
      <c r="G202" s="39"/>
      <c r="H202" s="39"/>
      <c r="I202" s="197"/>
      <c r="J202" s="39"/>
      <c r="K202" s="39"/>
      <c r="L202" s="42"/>
      <c r="M202" s="198"/>
      <c r="N202" s="199"/>
      <c r="O202" s="67"/>
      <c r="P202" s="67"/>
      <c r="Q202" s="67"/>
      <c r="R202" s="67"/>
      <c r="S202" s="67"/>
      <c r="T202" s="68"/>
      <c r="U202" s="37"/>
      <c r="V202" s="37"/>
      <c r="W202" s="37"/>
      <c r="X202" s="37"/>
      <c r="Y202" s="37"/>
      <c r="Z202" s="37"/>
      <c r="AA202" s="37"/>
      <c r="AB202" s="37"/>
      <c r="AC202" s="37"/>
      <c r="AD202" s="37"/>
      <c r="AE202" s="37"/>
      <c r="AT202" s="20" t="s">
        <v>174</v>
      </c>
      <c r="AU202" s="20" t="s">
        <v>83</v>
      </c>
    </row>
    <row r="203" spans="1:65" s="16" customFormat="1" ht="11.25">
      <c r="B203" s="234"/>
      <c r="C203" s="235"/>
      <c r="D203" s="202" t="s">
        <v>176</v>
      </c>
      <c r="E203" s="236" t="s">
        <v>21</v>
      </c>
      <c r="F203" s="237" t="s">
        <v>296</v>
      </c>
      <c r="G203" s="235"/>
      <c r="H203" s="236" t="s">
        <v>21</v>
      </c>
      <c r="I203" s="238"/>
      <c r="J203" s="235"/>
      <c r="K203" s="235"/>
      <c r="L203" s="239"/>
      <c r="M203" s="240"/>
      <c r="N203" s="241"/>
      <c r="O203" s="241"/>
      <c r="P203" s="241"/>
      <c r="Q203" s="241"/>
      <c r="R203" s="241"/>
      <c r="S203" s="241"/>
      <c r="T203" s="242"/>
      <c r="AT203" s="243" t="s">
        <v>176</v>
      </c>
      <c r="AU203" s="243" t="s">
        <v>83</v>
      </c>
      <c r="AV203" s="16" t="s">
        <v>81</v>
      </c>
      <c r="AW203" s="16" t="s">
        <v>34</v>
      </c>
      <c r="AX203" s="16" t="s">
        <v>73</v>
      </c>
      <c r="AY203" s="243" t="s">
        <v>165</v>
      </c>
    </row>
    <row r="204" spans="1:65" s="13" customFormat="1" ht="11.25">
      <c r="B204" s="200"/>
      <c r="C204" s="201"/>
      <c r="D204" s="202" t="s">
        <v>176</v>
      </c>
      <c r="E204" s="203" t="s">
        <v>21</v>
      </c>
      <c r="F204" s="204" t="s">
        <v>297</v>
      </c>
      <c r="G204" s="201"/>
      <c r="H204" s="205">
        <v>144.626</v>
      </c>
      <c r="I204" s="206"/>
      <c r="J204" s="201"/>
      <c r="K204" s="201"/>
      <c r="L204" s="207"/>
      <c r="M204" s="208"/>
      <c r="N204" s="209"/>
      <c r="O204" s="209"/>
      <c r="P204" s="209"/>
      <c r="Q204" s="209"/>
      <c r="R204" s="209"/>
      <c r="S204" s="209"/>
      <c r="T204" s="210"/>
      <c r="AT204" s="211" t="s">
        <v>176</v>
      </c>
      <c r="AU204" s="211" t="s">
        <v>83</v>
      </c>
      <c r="AV204" s="13" t="s">
        <v>83</v>
      </c>
      <c r="AW204" s="13" t="s">
        <v>34</v>
      </c>
      <c r="AX204" s="13" t="s">
        <v>73</v>
      </c>
      <c r="AY204" s="211" t="s">
        <v>165</v>
      </c>
    </row>
    <row r="205" spans="1:65" s="13" customFormat="1" ht="11.25">
      <c r="B205" s="200"/>
      <c r="C205" s="201"/>
      <c r="D205" s="202" t="s">
        <v>176</v>
      </c>
      <c r="E205" s="203" t="s">
        <v>21</v>
      </c>
      <c r="F205" s="204" t="s">
        <v>298</v>
      </c>
      <c r="G205" s="201"/>
      <c r="H205" s="205">
        <v>127.83</v>
      </c>
      <c r="I205" s="206"/>
      <c r="J205" s="201"/>
      <c r="K205" s="201"/>
      <c r="L205" s="207"/>
      <c r="M205" s="208"/>
      <c r="N205" s="209"/>
      <c r="O205" s="209"/>
      <c r="P205" s="209"/>
      <c r="Q205" s="209"/>
      <c r="R205" s="209"/>
      <c r="S205" s="209"/>
      <c r="T205" s="210"/>
      <c r="AT205" s="211" t="s">
        <v>176</v>
      </c>
      <c r="AU205" s="211" t="s">
        <v>83</v>
      </c>
      <c r="AV205" s="13" t="s">
        <v>83</v>
      </c>
      <c r="AW205" s="13" t="s">
        <v>34</v>
      </c>
      <c r="AX205" s="13" t="s">
        <v>73</v>
      </c>
      <c r="AY205" s="211" t="s">
        <v>165</v>
      </c>
    </row>
    <row r="206" spans="1:65" s="13" customFormat="1" ht="11.25">
      <c r="B206" s="200"/>
      <c r="C206" s="201"/>
      <c r="D206" s="202" t="s">
        <v>176</v>
      </c>
      <c r="E206" s="203" t="s">
        <v>21</v>
      </c>
      <c r="F206" s="204" t="s">
        <v>299</v>
      </c>
      <c r="G206" s="201"/>
      <c r="H206" s="205">
        <v>56.512999999999998</v>
      </c>
      <c r="I206" s="206"/>
      <c r="J206" s="201"/>
      <c r="K206" s="201"/>
      <c r="L206" s="207"/>
      <c r="M206" s="208"/>
      <c r="N206" s="209"/>
      <c r="O206" s="209"/>
      <c r="P206" s="209"/>
      <c r="Q206" s="209"/>
      <c r="R206" s="209"/>
      <c r="S206" s="209"/>
      <c r="T206" s="210"/>
      <c r="AT206" s="211" t="s">
        <v>176</v>
      </c>
      <c r="AU206" s="211" t="s">
        <v>83</v>
      </c>
      <c r="AV206" s="13" t="s">
        <v>83</v>
      </c>
      <c r="AW206" s="13" t="s">
        <v>34</v>
      </c>
      <c r="AX206" s="13" t="s">
        <v>73</v>
      </c>
      <c r="AY206" s="211" t="s">
        <v>165</v>
      </c>
    </row>
    <row r="207" spans="1:65" s="13" customFormat="1" ht="11.25">
      <c r="B207" s="200"/>
      <c r="C207" s="201"/>
      <c r="D207" s="202" t="s">
        <v>176</v>
      </c>
      <c r="E207" s="203" t="s">
        <v>21</v>
      </c>
      <c r="F207" s="204" t="s">
        <v>300</v>
      </c>
      <c r="G207" s="201"/>
      <c r="H207" s="205">
        <v>6.7229999999999999</v>
      </c>
      <c r="I207" s="206"/>
      <c r="J207" s="201"/>
      <c r="K207" s="201"/>
      <c r="L207" s="207"/>
      <c r="M207" s="208"/>
      <c r="N207" s="209"/>
      <c r="O207" s="209"/>
      <c r="P207" s="209"/>
      <c r="Q207" s="209"/>
      <c r="R207" s="209"/>
      <c r="S207" s="209"/>
      <c r="T207" s="210"/>
      <c r="AT207" s="211" t="s">
        <v>176</v>
      </c>
      <c r="AU207" s="211" t="s">
        <v>83</v>
      </c>
      <c r="AV207" s="13" t="s">
        <v>83</v>
      </c>
      <c r="AW207" s="13" t="s">
        <v>34</v>
      </c>
      <c r="AX207" s="13" t="s">
        <v>73</v>
      </c>
      <c r="AY207" s="211" t="s">
        <v>165</v>
      </c>
    </row>
    <row r="208" spans="1:65" s="14" customFormat="1" ht="11.25">
      <c r="B208" s="212"/>
      <c r="C208" s="213"/>
      <c r="D208" s="202" t="s">
        <v>176</v>
      </c>
      <c r="E208" s="214" t="s">
        <v>21</v>
      </c>
      <c r="F208" s="215" t="s">
        <v>178</v>
      </c>
      <c r="G208" s="213"/>
      <c r="H208" s="216">
        <v>335.69200000000001</v>
      </c>
      <c r="I208" s="217"/>
      <c r="J208" s="213"/>
      <c r="K208" s="213"/>
      <c r="L208" s="218"/>
      <c r="M208" s="219"/>
      <c r="N208" s="220"/>
      <c r="O208" s="220"/>
      <c r="P208" s="220"/>
      <c r="Q208" s="220"/>
      <c r="R208" s="220"/>
      <c r="S208" s="220"/>
      <c r="T208" s="221"/>
      <c r="AT208" s="222" t="s">
        <v>176</v>
      </c>
      <c r="AU208" s="222" t="s">
        <v>83</v>
      </c>
      <c r="AV208" s="14" t="s">
        <v>93</v>
      </c>
      <c r="AW208" s="14" t="s">
        <v>34</v>
      </c>
      <c r="AX208" s="14" t="s">
        <v>73</v>
      </c>
      <c r="AY208" s="222" t="s">
        <v>165</v>
      </c>
    </row>
    <row r="209" spans="1:65" s="13" customFormat="1" ht="11.25">
      <c r="B209" s="200"/>
      <c r="C209" s="201"/>
      <c r="D209" s="202" t="s">
        <v>176</v>
      </c>
      <c r="E209" s="203" t="s">
        <v>21</v>
      </c>
      <c r="F209" s="204" t="s">
        <v>301</v>
      </c>
      <c r="G209" s="201"/>
      <c r="H209" s="205">
        <v>50</v>
      </c>
      <c r="I209" s="206"/>
      <c r="J209" s="201"/>
      <c r="K209" s="201"/>
      <c r="L209" s="207"/>
      <c r="M209" s="208"/>
      <c r="N209" s="209"/>
      <c r="O209" s="209"/>
      <c r="P209" s="209"/>
      <c r="Q209" s="209"/>
      <c r="R209" s="209"/>
      <c r="S209" s="209"/>
      <c r="T209" s="210"/>
      <c r="AT209" s="211" t="s">
        <v>176</v>
      </c>
      <c r="AU209" s="211" t="s">
        <v>83</v>
      </c>
      <c r="AV209" s="13" t="s">
        <v>83</v>
      </c>
      <c r="AW209" s="13" t="s">
        <v>34</v>
      </c>
      <c r="AX209" s="13" t="s">
        <v>73</v>
      </c>
      <c r="AY209" s="211" t="s">
        <v>165</v>
      </c>
    </row>
    <row r="210" spans="1:65" s="15" customFormat="1" ht="11.25">
      <c r="B210" s="223"/>
      <c r="C210" s="224"/>
      <c r="D210" s="202" t="s">
        <v>176</v>
      </c>
      <c r="E210" s="225" t="s">
        <v>21</v>
      </c>
      <c r="F210" s="226" t="s">
        <v>186</v>
      </c>
      <c r="G210" s="224"/>
      <c r="H210" s="227">
        <v>385.69200000000001</v>
      </c>
      <c r="I210" s="228"/>
      <c r="J210" s="224"/>
      <c r="K210" s="224"/>
      <c r="L210" s="229"/>
      <c r="M210" s="230"/>
      <c r="N210" s="231"/>
      <c r="O210" s="231"/>
      <c r="P210" s="231"/>
      <c r="Q210" s="231"/>
      <c r="R210" s="231"/>
      <c r="S210" s="231"/>
      <c r="T210" s="232"/>
      <c r="AT210" s="233" t="s">
        <v>176</v>
      </c>
      <c r="AU210" s="233" t="s">
        <v>83</v>
      </c>
      <c r="AV210" s="15" t="s">
        <v>172</v>
      </c>
      <c r="AW210" s="15" t="s">
        <v>34</v>
      </c>
      <c r="AX210" s="15" t="s">
        <v>81</v>
      </c>
      <c r="AY210" s="233" t="s">
        <v>165</v>
      </c>
    </row>
    <row r="211" spans="1:65" s="2" customFormat="1" ht="16.5" customHeight="1">
      <c r="A211" s="37"/>
      <c r="B211" s="38"/>
      <c r="C211" s="182" t="s">
        <v>302</v>
      </c>
      <c r="D211" s="182" t="s">
        <v>167</v>
      </c>
      <c r="E211" s="183" t="s">
        <v>303</v>
      </c>
      <c r="F211" s="184" t="s">
        <v>304</v>
      </c>
      <c r="G211" s="185" t="s">
        <v>113</v>
      </c>
      <c r="H211" s="186">
        <v>588.63</v>
      </c>
      <c r="I211" s="187"/>
      <c r="J211" s="188">
        <f>ROUND(I211*H211,2)</f>
        <v>0</v>
      </c>
      <c r="K211" s="184" t="s">
        <v>171</v>
      </c>
      <c r="L211" s="42"/>
      <c r="M211" s="189" t="s">
        <v>21</v>
      </c>
      <c r="N211" s="190" t="s">
        <v>44</v>
      </c>
      <c r="O211" s="67"/>
      <c r="P211" s="191">
        <f>O211*H211</f>
        <v>0</v>
      </c>
      <c r="Q211" s="191">
        <v>6.0000000000000002E-5</v>
      </c>
      <c r="R211" s="191">
        <f>Q211*H211</f>
        <v>3.5317800000000003E-2</v>
      </c>
      <c r="S211" s="191">
        <v>6.0000000000000002E-5</v>
      </c>
      <c r="T211" s="192">
        <f>S211*H211</f>
        <v>3.5317800000000003E-2</v>
      </c>
      <c r="U211" s="37"/>
      <c r="V211" s="37"/>
      <c r="W211" s="37"/>
      <c r="X211" s="37"/>
      <c r="Y211" s="37"/>
      <c r="Z211" s="37"/>
      <c r="AA211" s="37"/>
      <c r="AB211" s="37"/>
      <c r="AC211" s="37"/>
      <c r="AD211" s="37"/>
      <c r="AE211" s="37"/>
      <c r="AR211" s="193" t="s">
        <v>172</v>
      </c>
      <c r="AT211" s="193" t="s">
        <v>167</v>
      </c>
      <c r="AU211" s="193" t="s">
        <v>83</v>
      </c>
      <c r="AY211" s="20" t="s">
        <v>165</v>
      </c>
      <c r="BE211" s="194">
        <f>IF(N211="základní",J211,0)</f>
        <v>0</v>
      </c>
      <c r="BF211" s="194">
        <f>IF(N211="snížená",J211,0)</f>
        <v>0</v>
      </c>
      <c r="BG211" s="194">
        <f>IF(N211="zákl. přenesená",J211,0)</f>
        <v>0</v>
      </c>
      <c r="BH211" s="194">
        <f>IF(N211="sníž. přenesená",J211,0)</f>
        <v>0</v>
      </c>
      <c r="BI211" s="194">
        <f>IF(N211="nulová",J211,0)</f>
        <v>0</v>
      </c>
      <c r="BJ211" s="20" t="s">
        <v>81</v>
      </c>
      <c r="BK211" s="194">
        <f>ROUND(I211*H211,2)</f>
        <v>0</v>
      </c>
      <c r="BL211" s="20" t="s">
        <v>172</v>
      </c>
      <c r="BM211" s="193" t="s">
        <v>305</v>
      </c>
    </row>
    <row r="212" spans="1:65" s="2" customFormat="1" ht="11.25">
      <c r="A212" s="37"/>
      <c r="B212" s="38"/>
      <c r="C212" s="39"/>
      <c r="D212" s="195" t="s">
        <v>174</v>
      </c>
      <c r="E212" s="39"/>
      <c r="F212" s="196" t="s">
        <v>306</v>
      </c>
      <c r="G212" s="39"/>
      <c r="H212" s="39"/>
      <c r="I212" s="197"/>
      <c r="J212" s="39"/>
      <c r="K212" s="39"/>
      <c r="L212" s="42"/>
      <c r="M212" s="198"/>
      <c r="N212" s="199"/>
      <c r="O212" s="67"/>
      <c r="P212" s="67"/>
      <c r="Q212" s="67"/>
      <c r="R212" s="67"/>
      <c r="S212" s="67"/>
      <c r="T212" s="68"/>
      <c r="U212" s="37"/>
      <c r="V212" s="37"/>
      <c r="W212" s="37"/>
      <c r="X212" s="37"/>
      <c r="Y212" s="37"/>
      <c r="Z212" s="37"/>
      <c r="AA212" s="37"/>
      <c r="AB212" s="37"/>
      <c r="AC212" s="37"/>
      <c r="AD212" s="37"/>
      <c r="AE212" s="37"/>
      <c r="AT212" s="20" t="s">
        <v>174</v>
      </c>
      <c r="AU212" s="20" t="s">
        <v>83</v>
      </c>
    </row>
    <row r="213" spans="1:65" s="13" customFormat="1" ht="11.25">
      <c r="B213" s="200"/>
      <c r="C213" s="201"/>
      <c r="D213" s="202" t="s">
        <v>176</v>
      </c>
      <c r="E213" s="203" t="s">
        <v>21</v>
      </c>
      <c r="F213" s="204" t="s">
        <v>307</v>
      </c>
      <c r="G213" s="201"/>
      <c r="H213" s="205">
        <v>333.75</v>
      </c>
      <c r="I213" s="206"/>
      <c r="J213" s="201"/>
      <c r="K213" s="201"/>
      <c r="L213" s="207"/>
      <c r="M213" s="208"/>
      <c r="N213" s="209"/>
      <c r="O213" s="209"/>
      <c r="P213" s="209"/>
      <c r="Q213" s="209"/>
      <c r="R213" s="209"/>
      <c r="S213" s="209"/>
      <c r="T213" s="210"/>
      <c r="AT213" s="211" t="s">
        <v>176</v>
      </c>
      <c r="AU213" s="211" t="s">
        <v>83</v>
      </c>
      <c r="AV213" s="13" t="s">
        <v>83</v>
      </c>
      <c r="AW213" s="13" t="s">
        <v>34</v>
      </c>
      <c r="AX213" s="13" t="s">
        <v>73</v>
      </c>
      <c r="AY213" s="211" t="s">
        <v>165</v>
      </c>
    </row>
    <row r="214" spans="1:65" s="13" customFormat="1" ht="11.25">
      <c r="B214" s="200"/>
      <c r="C214" s="201"/>
      <c r="D214" s="202" t="s">
        <v>176</v>
      </c>
      <c r="E214" s="203" t="s">
        <v>21</v>
      </c>
      <c r="F214" s="204" t="s">
        <v>308</v>
      </c>
      <c r="G214" s="201"/>
      <c r="H214" s="205">
        <v>171.68</v>
      </c>
      <c r="I214" s="206"/>
      <c r="J214" s="201"/>
      <c r="K214" s="201"/>
      <c r="L214" s="207"/>
      <c r="M214" s="208"/>
      <c r="N214" s="209"/>
      <c r="O214" s="209"/>
      <c r="P214" s="209"/>
      <c r="Q214" s="209"/>
      <c r="R214" s="209"/>
      <c r="S214" s="209"/>
      <c r="T214" s="210"/>
      <c r="AT214" s="211" t="s">
        <v>176</v>
      </c>
      <c r="AU214" s="211" t="s">
        <v>83</v>
      </c>
      <c r="AV214" s="13" t="s">
        <v>83</v>
      </c>
      <c r="AW214" s="13" t="s">
        <v>34</v>
      </c>
      <c r="AX214" s="13" t="s">
        <v>73</v>
      </c>
      <c r="AY214" s="211" t="s">
        <v>165</v>
      </c>
    </row>
    <row r="215" spans="1:65" s="13" customFormat="1" ht="11.25">
      <c r="B215" s="200"/>
      <c r="C215" s="201"/>
      <c r="D215" s="202" t="s">
        <v>176</v>
      </c>
      <c r="E215" s="203" t="s">
        <v>21</v>
      </c>
      <c r="F215" s="204" t="s">
        <v>309</v>
      </c>
      <c r="G215" s="201"/>
      <c r="H215" s="205">
        <v>33.200000000000003</v>
      </c>
      <c r="I215" s="206"/>
      <c r="J215" s="201"/>
      <c r="K215" s="201"/>
      <c r="L215" s="207"/>
      <c r="M215" s="208"/>
      <c r="N215" s="209"/>
      <c r="O215" s="209"/>
      <c r="P215" s="209"/>
      <c r="Q215" s="209"/>
      <c r="R215" s="209"/>
      <c r="S215" s="209"/>
      <c r="T215" s="210"/>
      <c r="AT215" s="211" t="s">
        <v>176</v>
      </c>
      <c r="AU215" s="211" t="s">
        <v>83</v>
      </c>
      <c r="AV215" s="13" t="s">
        <v>83</v>
      </c>
      <c r="AW215" s="13" t="s">
        <v>34</v>
      </c>
      <c r="AX215" s="13" t="s">
        <v>73</v>
      </c>
      <c r="AY215" s="211" t="s">
        <v>165</v>
      </c>
    </row>
    <row r="216" spans="1:65" s="14" customFormat="1" ht="11.25">
      <c r="B216" s="212"/>
      <c r="C216" s="213"/>
      <c r="D216" s="202" t="s">
        <v>176</v>
      </c>
      <c r="E216" s="214" t="s">
        <v>21</v>
      </c>
      <c r="F216" s="215" t="s">
        <v>178</v>
      </c>
      <c r="G216" s="213"/>
      <c r="H216" s="216">
        <v>538.63</v>
      </c>
      <c r="I216" s="217"/>
      <c r="J216" s="213"/>
      <c r="K216" s="213"/>
      <c r="L216" s="218"/>
      <c r="M216" s="219"/>
      <c r="N216" s="220"/>
      <c r="O216" s="220"/>
      <c r="P216" s="220"/>
      <c r="Q216" s="220"/>
      <c r="R216" s="220"/>
      <c r="S216" s="220"/>
      <c r="T216" s="221"/>
      <c r="AT216" s="222" t="s">
        <v>176</v>
      </c>
      <c r="AU216" s="222" t="s">
        <v>83</v>
      </c>
      <c r="AV216" s="14" t="s">
        <v>93</v>
      </c>
      <c r="AW216" s="14" t="s">
        <v>34</v>
      </c>
      <c r="AX216" s="14" t="s">
        <v>73</v>
      </c>
      <c r="AY216" s="222" t="s">
        <v>165</v>
      </c>
    </row>
    <row r="217" spans="1:65" s="13" customFormat="1" ht="11.25">
      <c r="B217" s="200"/>
      <c r="C217" s="201"/>
      <c r="D217" s="202" t="s">
        <v>176</v>
      </c>
      <c r="E217" s="203" t="s">
        <v>21</v>
      </c>
      <c r="F217" s="204" t="s">
        <v>310</v>
      </c>
      <c r="G217" s="201"/>
      <c r="H217" s="205">
        <v>50</v>
      </c>
      <c r="I217" s="206"/>
      <c r="J217" s="201"/>
      <c r="K217" s="201"/>
      <c r="L217" s="207"/>
      <c r="M217" s="208"/>
      <c r="N217" s="209"/>
      <c r="O217" s="209"/>
      <c r="P217" s="209"/>
      <c r="Q217" s="209"/>
      <c r="R217" s="209"/>
      <c r="S217" s="209"/>
      <c r="T217" s="210"/>
      <c r="AT217" s="211" t="s">
        <v>176</v>
      </c>
      <c r="AU217" s="211" t="s">
        <v>83</v>
      </c>
      <c r="AV217" s="13" t="s">
        <v>83</v>
      </c>
      <c r="AW217" s="13" t="s">
        <v>34</v>
      </c>
      <c r="AX217" s="13" t="s">
        <v>73</v>
      </c>
      <c r="AY217" s="211" t="s">
        <v>165</v>
      </c>
    </row>
    <row r="218" spans="1:65" s="15" customFormat="1" ht="11.25">
      <c r="B218" s="223"/>
      <c r="C218" s="224"/>
      <c r="D218" s="202" t="s">
        <v>176</v>
      </c>
      <c r="E218" s="225" t="s">
        <v>21</v>
      </c>
      <c r="F218" s="226" t="s">
        <v>186</v>
      </c>
      <c r="G218" s="224"/>
      <c r="H218" s="227">
        <v>588.63</v>
      </c>
      <c r="I218" s="228"/>
      <c r="J218" s="224"/>
      <c r="K218" s="224"/>
      <c r="L218" s="229"/>
      <c r="M218" s="230"/>
      <c r="N218" s="231"/>
      <c r="O218" s="231"/>
      <c r="P218" s="231"/>
      <c r="Q218" s="231"/>
      <c r="R218" s="231"/>
      <c r="S218" s="231"/>
      <c r="T218" s="232"/>
      <c r="AT218" s="233" t="s">
        <v>176</v>
      </c>
      <c r="AU218" s="233" t="s">
        <v>83</v>
      </c>
      <c r="AV218" s="15" t="s">
        <v>172</v>
      </c>
      <c r="AW218" s="15" t="s">
        <v>34</v>
      </c>
      <c r="AX218" s="15" t="s">
        <v>81</v>
      </c>
      <c r="AY218" s="233" t="s">
        <v>165</v>
      </c>
    </row>
    <row r="219" spans="1:65" s="2" customFormat="1" ht="16.5" customHeight="1">
      <c r="A219" s="37"/>
      <c r="B219" s="38"/>
      <c r="C219" s="182" t="s">
        <v>7</v>
      </c>
      <c r="D219" s="182" t="s">
        <v>167</v>
      </c>
      <c r="E219" s="183" t="s">
        <v>311</v>
      </c>
      <c r="F219" s="184" t="s">
        <v>312</v>
      </c>
      <c r="G219" s="185" t="s">
        <v>113</v>
      </c>
      <c r="H219" s="186">
        <v>451.09399999999999</v>
      </c>
      <c r="I219" s="187"/>
      <c r="J219" s="188">
        <f>ROUND(I219*H219,2)</f>
        <v>0</v>
      </c>
      <c r="K219" s="184" t="s">
        <v>171</v>
      </c>
      <c r="L219" s="42"/>
      <c r="M219" s="189" t="s">
        <v>21</v>
      </c>
      <c r="N219" s="190" t="s">
        <v>44</v>
      </c>
      <c r="O219" s="67"/>
      <c r="P219" s="191">
        <f>O219*H219</f>
        <v>0</v>
      </c>
      <c r="Q219" s="191">
        <v>1.1E-4</v>
      </c>
      <c r="R219" s="191">
        <f>Q219*H219</f>
        <v>4.9620339999999999E-2</v>
      </c>
      <c r="S219" s="191">
        <v>6.0000000000000002E-5</v>
      </c>
      <c r="T219" s="192">
        <f>S219*H219</f>
        <v>2.7065640000000002E-2</v>
      </c>
      <c r="U219" s="37"/>
      <c r="V219" s="37"/>
      <c r="W219" s="37"/>
      <c r="X219" s="37"/>
      <c r="Y219" s="37"/>
      <c r="Z219" s="37"/>
      <c r="AA219" s="37"/>
      <c r="AB219" s="37"/>
      <c r="AC219" s="37"/>
      <c r="AD219" s="37"/>
      <c r="AE219" s="37"/>
      <c r="AR219" s="193" t="s">
        <v>172</v>
      </c>
      <c r="AT219" s="193" t="s">
        <v>167</v>
      </c>
      <c r="AU219" s="193" t="s">
        <v>83</v>
      </c>
      <c r="AY219" s="20" t="s">
        <v>165</v>
      </c>
      <c r="BE219" s="194">
        <f>IF(N219="základní",J219,0)</f>
        <v>0</v>
      </c>
      <c r="BF219" s="194">
        <f>IF(N219="snížená",J219,0)</f>
        <v>0</v>
      </c>
      <c r="BG219" s="194">
        <f>IF(N219="zákl. přenesená",J219,0)</f>
        <v>0</v>
      </c>
      <c r="BH219" s="194">
        <f>IF(N219="sníž. přenesená",J219,0)</f>
        <v>0</v>
      </c>
      <c r="BI219" s="194">
        <f>IF(N219="nulová",J219,0)</f>
        <v>0</v>
      </c>
      <c r="BJ219" s="20" t="s">
        <v>81</v>
      </c>
      <c r="BK219" s="194">
        <f>ROUND(I219*H219,2)</f>
        <v>0</v>
      </c>
      <c r="BL219" s="20" t="s">
        <v>172</v>
      </c>
      <c r="BM219" s="193" t="s">
        <v>313</v>
      </c>
    </row>
    <row r="220" spans="1:65" s="2" customFormat="1" ht="11.25">
      <c r="A220" s="37"/>
      <c r="B220" s="38"/>
      <c r="C220" s="39"/>
      <c r="D220" s="195" t="s">
        <v>174</v>
      </c>
      <c r="E220" s="39"/>
      <c r="F220" s="196" t="s">
        <v>314</v>
      </c>
      <c r="G220" s="39"/>
      <c r="H220" s="39"/>
      <c r="I220" s="197"/>
      <c r="J220" s="39"/>
      <c r="K220" s="39"/>
      <c r="L220" s="42"/>
      <c r="M220" s="198"/>
      <c r="N220" s="199"/>
      <c r="O220" s="67"/>
      <c r="P220" s="67"/>
      <c r="Q220" s="67"/>
      <c r="R220" s="67"/>
      <c r="S220" s="67"/>
      <c r="T220" s="68"/>
      <c r="U220" s="37"/>
      <c r="V220" s="37"/>
      <c r="W220" s="37"/>
      <c r="X220" s="37"/>
      <c r="Y220" s="37"/>
      <c r="Z220" s="37"/>
      <c r="AA220" s="37"/>
      <c r="AB220" s="37"/>
      <c r="AC220" s="37"/>
      <c r="AD220" s="37"/>
      <c r="AE220" s="37"/>
      <c r="AT220" s="20" t="s">
        <v>174</v>
      </c>
      <c r="AU220" s="20" t="s">
        <v>83</v>
      </c>
    </row>
    <row r="221" spans="1:65" s="13" customFormat="1" ht="11.25">
      <c r="B221" s="200"/>
      <c r="C221" s="201"/>
      <c r="D221" s="202" t="s">
        <v>176</v>
      </c>
      <c r="E221" s="203" t="s">
        <v>21</v>
      </c>
      <c r="F221" s="204" t="s">
        <v>315</v>
      </c>
      <c r="G221" s="201"/>
      <c r="H221" s="205">
        <v>80.37</v>
      </c>
      <c r="I221" s="206"/>
      <c r="J221" s="201"/>
      <c r="K221" s="201"/>
      <c r="L221" s="207"/>
      <c r="M221" s="208"/>
      <c r="N221" s="209"/>
      <c r="O221" s="209"/>
      <c r="P221" s="209"/>
      <c r="Q221" s="209"/>
      <c r="R221" s="209"/>
      <c r="S221" s="209"/>
      <c r="T221" s="210"/>
      <c r="AT221" s="211" t="s">
        <v>176</v>
      </c>
      <c r="AU221" s="211" t="s">
        <v>83</v>
      </c>
      <c r="AV221" s="13" t="s">
        <v>83</v>
      </c>
      <c r="AW221" s="13" t="s">
        <v>34</v>
      </c>
      <c r="AX221" s="13" t="s">
        <v>73</v>
      </c>
      <c r="AY221" s="211" t="s">
        <v>165</v>
      </c>
    </row>
    <row r="222" spans="1:65" s="13" customFormat="1" ht="22.5">
      <c r="B222" s="200"/>
      <c r="C222" s="201"/>
      <c r="D222" s="202" t="s">
        <v>176</v>
      </c>
      <c r="E222" s="203" t="s">
        <v>21</v>
      </c>
      <c r="F222" s="204" t="s">
        <v>316</v>
      </c>
      <c r="G222" s="201"/>
      <c r="H222" s="205">
        <v>109.15900000000001</v>
      </c>
      <c r="I222" s="206"/>
      <c r="J222" s="201"/>
      <c r="K222" s="201"/>
      <c r="L222" s="207"/>
      <c r="M222" s="208"/>
      <c r="N222" s="209"/>
      <c r="O222" s="209"/>
      <c r="P222" s="209"/>
      <c r="Q222" s="209"/>
      <c r="R222" s="209"/>
      <c r="S222" s="209"/>
      <c r="T222" s="210"/>
      <c r="AT222" s="211" t="s">
        <v>176</v>
      </c>
      <c r="AU222" s="211" t="s">
        <v>83</v>
      </c>
      <c r="AV222" s="13" t="s">
        <v>83</v>
      </c>
      <c r="AW222" s="13" t="s">
        <v>34</v>
      </c>
      <c r="AX222" s="13" t="s">
        <v>73</v>
      </c>
      <c r="AY222" s="211" t="s">
        <v>165</v>
      </c>
    </row>
    <row r="223" spans="1:65" s="13" customFormat="1" ht="11.25">
      <c r="B223" s="200"/>
      <c r="C223" s="201"/>
      <c r="D223" s="202" t="s">
        <v>176</v>
      </c>
      <c r="E223" s="203" t="s">
        <v>21</v>
      </c>
      <c r="F223" s="204" t="s">
        <v>317</v>
      </c>
      <c r="G223" s="201"/>
      <c r="H223" s="205">
        <v>211.565</v>
      </c>
      <c r="I223" s="206"/>
      <c r="J223" s="201"/>
      <c r="K223" s="201"/>
      <c r="L223" s="207"/>
      <c r="M223" s="208"/>
      <c r="N223" s="209"/>
      <c r="O223" s="209"/>
      <c r="P223" s="209"/>
      <c r="Q223" s="209"/>
      <c r="R223" s="209"/>
      <c r="S223" s="209"/>
      <c r="T223" s="210"/>
      <c r="AT223" s="211" t="s">
        <v>176</v>
      </c>
      <c r="AU223" s="211" t="s">
        <v>83</v>
      </c>
      <c r="AV223" s="13" t="s">
        <v>83</v>
      </c>
      <c r="AW223" s="13" t="s">
        <v>34</v>
      </c>
      <c r="AX223" s="13" t="s">
        <v>73</v>
      </c>
      <c r="AY223" s="211" t="s">
        <v>165</v>
      </c>
    </row>
    <row r="224" spans="1:65" s="14" customFormat="1" ht="11.25">
      <c r="B224" s="212"/>
      <c r="C224" s="213"/>
      <c r="D224" s="202" t="s">
        <v>176</v>
      </c>
      <c r="E224" s="214" t="s">
        <v>21</v>
      </c>
      <c r="F224" s="215" t="s">
        <v>178</v>
      </c>
      <c r="G224" s="213"/>
      <c r="H224" s="216">
        <v>401.09399999999999</v>
      </c>
      <c r="I224" s="217"/>
      <c r="J224" s="213"/>
      <c r="K224" s="213"/>
      <c r="L224" s="218"/>
      <c r="M224" s="219"/>
      <c r="N224" s="220"/>
      <c r="O224" s="220"/>
      <c r="P224" s="220"/>
      <c r="Q224" s="220"/>
      <c r="R224" s="220"/>
      <c r="S224" s="220"/>
      <c r="T224" s="221"/>
      <c r="AT224" s="222" t="s">
        <v>176</v>
      </c>
      <c r="AU224" s="222" t="s">
        <v>83</v>
      </c>
      <c r="AV224" s="14" t="s">
        <v>93</v>
      </c>
      <c r="AW224" s="14" t="s">
        <v>34</v>
      </c>
      <c r="AX224" s="14" t="s">
        <v>73</v>
      </c>
      <c r="AY224" s="222" t="s">
        <v>165</v>
      </c>
    </row>
    <row r="225" spans="1:65" s="13" customFormat="1" ht="11.25">
      <c r="B225" s="200"/>
      <c r="C225" s="201"/>
      <c r="D225" s="202" t="s">
        <v>176</v>
      </c>
      <c r="E225" s="203" t="s">
        <v>21</v>
      </c>
      <c r="F225" s="204" t="s">
        <v>310</v>
      </c>
      <c r="G225" s="201"/>
      <c r="H225" s="205">
        <v>50</v>
      </c>
      <c r="I225" s="206"/>
      <c r="J225" s="201"/>
      <c r="K225" s="201"/>
      <c r="L225" s="207"/>
      <c r="M225" s="208"/>
      <c r="N225" s="209"/>
      <c r="O225" s="209"/>
      <c r="P225" s="209"/>
      <c r="Q225" s="209"/>
      <c r="R225" s="209"/>
      <c r="S225" s="209"/>
      <c r="T225" s="210"/>
      <c r="AT225" s="211" t="s">
        <v>176</v>
      </c>
      <c r="AU225" s="211" t="s">
        <v>83</v>
      </c>
      <c r="AV225" s="13" t="s">
        <v>83</v>
      </c>
      <c r="AW225" s="13" t="s">
        <v>34</v>
      </c>
      <c r="AX225" s="13" t="s">
        <v>73</v>
      </c>
      <c r="AY225" s="211" t="s">
        <v>165</v>
      </c>
    </row>
    <row r="226" spans="1:65" s="15" customFormat="1" ht="11.25">
      <c r="B226" s="223"/>
      <c r="C226" s="224"/>
      <c r="D226" s="202" t="s">
        <v>176</v>
      </c>
      <c r="E226" s="225" t="s">
        <v>21</v>
      </c>
      <c r="F226" s="226" t="s">
        <v>186</v>
      </c>
      <c r="G226" s="224"/>
      <c r="H226" s="227">
        <v>451.09399999999999</v>
      </c>
      <c r="I226" s="228"/>
      <c r="J226" s="224"/>
      <c r="K226" s="224"/>
      <c r="L226" s="229"/>
      <c r="M226" s="230"/>
      <c r="N226" s="231"/>
      <c r="O226" s="231"/>
      <c r="P226" s="231"/>
      <c r="Q226" s="231"/>
      <c r="R226" s="231"/>
      <c r="S226" s="231"/>
      <c r="T226" s="232"/>
      <c r="AT226" s="233" t="s">
        <v>176</v>
      </c>
      <c r="AU226" s="233" t="s">
        <v>83</v>
      </c>
      <c r="AV226" s="15" t="s">
        <v>172</v>
      </c>
      <c r="AW226" s="15" t="s">
        <v>34</v>
      </c>
      <c r="AX226" s="15" t="s">
        <v>81</v>
      </c>
      <c r="AY226" s="233" t="s">
        <v>165</v>
      </c>
    </row>
    <row r="227" spans="1:65" s="2" customFormat="1" ht="21.75" customHeight="1">
      <c r="A227" s="37"/>
      <c r="B227" s="38"/>
      <c r="C227" s="182" t="s">
        <v>318</v>
      </c>
      <c r="D227" s="182" t="s">
        <v>167</v>
      </c>
      <c r="E227" s="183" t="s">
        <v>319</v>
      </c>
      <c r="F227" s="184" t="s">
        <v>320</v>
      </c>
      <c r="G227" s="185" t="s">
        <v>113</v>
      </c>
      <c r="H227" s="186">
        <v>80</v>
      </c>
      <c r="I227" s="187"/>
      <c r="J227" s="188">
        <f>ROUND(I227*H227,2)</f>
        <v>0</v>
      </c>
      <c r="K227" s="184" t="s">
        <v>171</v>
      </c>
      <c r="L227" s="42"/>
      <c r="M227" s="189" t="s">
        <v>21</v>
      </c>
      <c r="N227" s="190" t="s">
        <v>44</v>
      </c>
      <c r="O227" s="67"/>
      <c r="P227" s="191">
        <f>O227*H227</f>
        <v>0</v>
      </c>
      <c r="Q227" s="191">
        <v>1.1E-4</v>
      </c>
      <c r="R227" s="191">
        <f>Q227*H227</f>
        <v>8.8000000000000005E-3</v>
      </c>
      <c r="S227" s="191">
        <v>6.0000000000000002E-5</v>
      </c>
      <c r="T227" s="192">
        <f>S227*H227</f>
        <v>4.8000000000000004E-3</v>
      </c>
      <c r="U227" s="37"/>
      <c r="V227" s="37"/>
      <c r="W227" s="37"/>
      <c r="X227" s="37"/>
      <c r="Y227" s="37"/>
      <c r="Z227" s="37"/>
      <c r="AA227" s="37"/>
      <c r="AB227" s="37"/>
      <c r="AC227" s="37"/>
      <c r="AD227" s="37"/>
      <c r="AE227" s="37"/>
      <c r="AR227" s="193" t="s">
        <v>172</v>
      </c>
      <c r="AT227" s="193" t="s">
        <v>167</v>
      </c>
      <c r="AU227" s="193" t="s">
        <v>83</v>
      </c>
      <c r="AY227" s="20" t="s">
        <v>165</v>
      </c>
      <c r="BE227" s="194">
        <f>IF(N227="základní",J227,0)</f>
        <v>0</v>
      </c>
      <c r="BF227" s="194">
        <f>IF(N227="snížená",J227,0)</f>
        <v>0</v>
      </c>
      <c r="BG227" s="194">
        <f>IF(N227="zákl. přenesená",J227,0)</f>
        <v>0</v>
      </c>
      <c r="BH227" s="194">
        <f>IF(N227="sníž. přenesená",J227,0)</f>
        <v>0</v>
      </c>
      <c r="BI227" s="194">
        <f>IF(N227="nulová",J227,0)</f>
        <v>0</v>
      </c>
      <c r="BJ227" s="20" t="s">
        <v>81</v>
      </c>
      <c r="BK227" s="194">
        <f>ROUND(I227*H227,2)</f>
        <v>0</v>
      </c>
      <c r="BL227" s="20" t="s">
        <v>172</v>
      </c>
      <c r="BM227" s="193" t="s">
        <v>321</v>
      </c>
    </row>
    <row r="228" spans="1:65" s="2" customFormat="1" ht="11.25">
      <c r="A228" s="37"/>
      <c r="B228" s="38"/>
      <c r="C228" s="39"/>
      <c r="D228" s="195" t="s">
        <v>174</v>
      </c>
      <c r="E228" s="39"/>
      <c r="F228" s="196" t="s">
        <v>322</v>
      </c>
      <c r="G228" s="39"/>
      <c r="H228" s="39"/>
      <c r="I228" s="197"/>
      <c r="J228" s="39"/>
      <c r="K228" s="39"/>
      <c r="L228" s="42"/>
      <c r="M228" s="198"/>
      <c r="N228" s="199"/>
      <c r="O228" s="67"/>
      <c r="P228" s="67"/>
      <c r="Q228" s="67"/>
      <c r="R228" s="67"/>
      <c r="S228" s="67"/>
      <c r="T228" s="68"/>
      <c r="U228" s="37"/>
      <c r="V228" s="37"/>
      <c r="W228" s="37"/>
      <c r="X228" s="37"/>
      <c r="Y228" s="37"/>
      <c r="Z228" s="37"/>
      <c r="AA228" s="37"/>
      <c r="AB228" s="37"/>
      <c r="AC228" s="37"/>
      <c r="AD228" s="37"/>
      <c r="AE228" s="37"/>
      <c r="AT228" s="20" t="s">
        <v>174</v>
      </c>
      <c r="AU228" s="20" t="s">
        <v>83</v>
      </c>
    </row>
    <row r="229" spans="1:65" s="13" customFormat="1" ht="11.25">
      <c r="B229" s="200"/>
      <c r="C229" s="201"/>
      <c r="D229" s="202" t="s">
        <v>176</v>
      </c>
      <c r="E229" s="203" t="s">
        <v>21</v>
      </c>
      <c r="F229" s="204" t="s">
        <v>323</v>
      </c>
      <c r="G229" s="201"/>
      <c r="H229" s="205">
        <v>80</v>
      </c>
      <c r="I229" s="206"/>
      <c r="J229" s="201"/>
      <c r="K229" s="201"/>
      <c r="L229" s="207"/>
      <c r="M229" s="208"/>
      <c r="N229" s="209"/>
      <c r="O229" s="209"/>
      <c r="P229" s="209"/>
      <c r="Q229" s="209"/>
      <c r="R229" s="209"/>
      <c r="S229" s="209"/>
      <c r="T229" s="210"/>
      <c r="AT229" s="211" t="s">
        <v>176</v>
      </c>
      <c r="AU229" s="211" t="s">
        <v>83</v>
      </c>
      <c r="AV229" s="13" t="s">
        <v>83</v>
      </c>
      <c r="AW229" s="13" t="s">
        <v>34</v>
      </c>
      <c r="AX229" s="13" t="s">
        <v>73</v>
      </c>
      <c r="AY229" s="211" t="s">
        <v>165</v>
      </c>
    </row>
    <row r="230" spans="1:65" s="14" customFormat="1" ht="11.25">
      <c r="B230" s="212"/>
      <c r="C230" s="213"/>
      <c r="D230" s="202" t="s">
        <v>176</v>
      </c>
      <c r="E230" s="214" t="s">
        <v>21</v>
      </c>
      <c r="F230" s="215" t="s">
        <v>178</v>
      </c>
      <c r="G230" s="213"/>
      <c r="H230" s="216">
        <v>80</v>
      </c>
      <c r="I230" s="217"/>
      <c r="J230" s="213"/>
      <c r="K230" s="213"/>
      <c r="L230" s="218"/>
      <c r="M230" s="219"/>
      <c r="N230" s="220"/>
      <c r="O230" s="220"/>
      <c r="P230" s="220"/>
      <c r="Q230" s="220"/>
      <c r="R230" s="220"/>
      <c r="S230" s="220"/>
      <c r="T230" s="221"/>
      <c r="AT230" s="222" t="s">
        <v>176</v>
      </c>
      <c r="AU230" s="222" t="s">
        <v>83</v>
      </c>
      <c r="AV230" s="14" t="s">
        <v>93</v>
      </c>
      <c r="AW230" s="14" t="s">
        <v>34</v>
      </c>
      <c r="AX230" s="14" t="s">
        <v>81</v>
      </c>
      <c r="AY230" s="222" t="s">
        <v>165</v>
      </c>
    </row>
    <row r="231" spans="1:65" s="2" customFormat="1" ht="16.5" customHeight="1">
      <c r="A231" s="37"/>
      <c r="B231" s="38"/>
      <c r="C231" s="182" t="s">
        <v>324</v>
      </c>
      <c r="D231" s="182" t="s">
        <v>167</v>
      </c>
      <c r="E231" s="183" t="s">
        <v>325</v>
      </c>
      <c r="F231" s="184" t="s">
        <v>326</v>
      </c>
      <c r="G231" s="185" t="s">
        <v>124</v>
      </c>
      <c r="H231" s="186">
        <v>94.5</v>
      </c>
      <c r="I231" s="187"/>
      <c r="J231" s="188">
        <f>ROUND(I231*H231,2)</f>
        <v>0</v>
      </c>
      <c r="K231" s="184" t="s">
        <v>171</v>
      </c>
      <c r="L231" s="42"/>
      <c r="M231" s="189" t="s">
        <v>21</v>
      </c>
      <c r="N231" s="190" t="s">
        <v>44</v>
      </c>
      <c r="O231" s="67"/>
      <c r="P231" s="191">
        <f>O231*H231</f>
        <v>0</v>
      </c>
      <c r="Q231" s="191">
        <v>1.5E-3</v>
      </c>
      <c r="R231" s="191">
        <f>Q231*H231</f>
        <v>0.14175000000000001</v>
      </c>
      <c r="S231" s="191">
        <v>0</v>
      </c>
      <c r="T231" s="192">
        <f>S231*H231</f>
        <v>0</v>
      </c>
      <c r="U231" s="37"/>
      <c r="V231" s="37"/>
      <c r="W231" s="37"/>
      <c r="X231" s="37"/>
      <c r="Y231" s="37"/>
      <c r="Z231" s="37"/>
      <c r="AA231" s="37"/>
      <c r="AB231" s="37"/>
      <c r="AC231" s="37"/>
      <c r="AD231" s="37"/>
      <c r="AE231" s="37"/>
      <c r="AR231" s="193" t="s">
        <v>172</v>
      </c>
      <c r="AT231" s="193" t="s">
        <v>167</v>
      </c>
      <c r="AU231" s="193" t="s">
        <v>83</v>
      </c>
      <c r="AY231" s="20" t="s">
        <v>165</v>
      </c>
      <c r="BE231" s="194">
        <f>IF(N231="základní",J231,0)</f>
        <v>0</v>
      </c>
      <c r="BF231" s="194">
        <f>IF(N231="snížená",J231,0)</f>
        <v>0</v>
      </c>
      <c r="BG231" s="194">
        <f>IF(N231="zákl. přenesená",J231,0)</f>
        <v>0</v>
      </c>
      <c r="BH231" s="194">
        <f>IF(N231="sníž. přenesená",J231,0)</f>
        <v>0</v>
      </c>
      <c r="BI231" s="194">
        <f>IF(N231="nulová",J231,0)</f>
        <v>0</v>
      </c>
      <c r="BJ231" s="20" t="s">
        <v>81</v>
      </c>
      <c r="BK231" s="194">
        <f>ROUND(I231*H231,2)</f>
        <v>0</v>
      </c>
      <c r="BL231" s="20" t="s">
        <v>172</v>
      </c>
      <c r="BM231" s="193" t="s">
        <v>327</v>
      </c>
    </row>
    <row r="232" spans="1:65" s="2" customFormat="1" ht="11.25">
      <c r="A232" s="37"/>
      <c r="B232" s="38"/>
      <c r="C232" s="39"/>
      <c r="D232" s="195" t="s">
        <v>174</v>
      </c>
      <c r="E232" s="39"/>
      <c r="F232" s="196" t="s">
        <v>328</v>
      </c>
      <c r="G232" s="39"/>
      <c r="H232" s="39"/>
      <c r="I232" s="197"/>
      <c r="J232" s="39"/>
      <c r="K232" s="39"/>
      <c r="L232" s="42"/>
      <c r="M232" s="198"/>
      <c r="N232" s="199"/>
      <c r="O232" s="67"/>
      <c r="P232" s="67"/>
      <c r="Q232" s="67"/>
      <c r="R232" s="67"/>
      <c r="S232" s="67"/>
      <c r="T232" s="68"/>
      <c r="U232" s="37"/>
      <c r="V232" s="37"/>
      <c r="W232" s="37"/>
      <c r="X232" s="37"/>
      <c r="Y232" s="37"/>
      <c r="Z232" s="37"/>
      <c r="AA232" s="37"/>
      <c r="AB232" s="37"/>
      <c r="AC232" s="37"/>
      <c r="AD232" s="37"/>
      <c r="AE232" s="37"/>
      <c r="AT232" s="20" t="s">
        <v>174</v>
      </c>
      <c r="AU232" s="20" t="s">
        <v>83</v>
      </c>
    </row>
    <row r="233" spans="1:65" s="13" customFormat="1" ht="11.25">
      <c r="B233" s="200"/>
      <c r="C233" s="201"/>
      <c r="D233" s="202" t="s">
        <v>176</v>
      </c>
      <c r="E233" s="203" t="s">
        <v>21</v>
      </c>
      <c r="F233" s="204" t="s">
        <v>329</v>
      </c>
      <c r="G233" s="201"/>
      <c r="H233" s="205">
        <v>32.200000000000003</v>
      </c>
      <c r="I233" s="206"/>
      <c r="J233" s="201"/>
      <c r="K233" s="201"/>
      <c r="L233" s="207"/>
      <c r="M233" s="208"/>
      <c r="N233" s="209"/>
      <c r="O233" s="209"/>
      <c r="P233" s="209"/>
      <c r="Q233" s="209"/>
      <c r="R233" s="209"/>
      <c r="S233" s="209"/>
      <c r="T233" s="210"/>
      <c r="AT233" s="211" t="s">
        <v>176</v>
      </c>
      <c r="AU233" s="211" t="s">
        <v>83</v>
      </c>
      <c r="AV233" s="13" t="s">
        <v>83</v>
      </c>
      <c r="AW233" s="13" t="s">
        <v>34</v>
      </c>
      <c r="AX233" s="13" t="s">
        <v>73</v>
      </c>
      <c r="AY233" s="211" t="s">
        <v>165</v>
      </c>
    </row>
    <row r="234" spans="1:65" s="14" customFormat="1" ht="11.25">
      <c r="B234" s="212"/>
      <c r="C234" s="213"/>
      <c r="D234" s="202" t="s">
        <v>176</v>
      </c>
      <c r="E234" s="214" t="s">
        <v>21</v>
      </c>
      <c r="F234" s="215" t="s">
        <v>178</v>
      </c>
      <c r="G234" s="213"/>
      <c r="H234" s="216">
        <v>32.200000000000003</v>
      </c>
      <c r="I234" s="217"/>
      <c r="J234" s="213"/>
      <c r="K234" s="213"/>
      <c r="L234" s="218"/>
      <c r="M234" s="219"/>
      <c r="N234" s="220"/>
      <c r="O234" s="220"/>
      <c r="P234" s="220"/>
      <c r="Q234" s="220"/>
      <c r="R234" s="220"/>
      <c r="S234" s="220"/>
      <c r="T234" s="221"/>
      <c r="AT234" s="222" t="s">
        <v>176</v>
      </c>
      <c r="AU234" s="222" t="s">
        <v>83</v>
      </c>
      <c r="AV234" s="14" t="s">
        <v>93</v>
      </c>
      <c r="AW234" s="14" t="s">
        <v>34</v>
      </c>
      <c r="AX234" s="14" t="s">
        <v>73</v>
      </c>
      <c r="AY234" s="222" t="s">
        <v>165</v>
      </c>
    </row>
    <row r="235" spans="1:65" s="13" customFormat="1" ht="11.25">
      <c r="B235" s="200"/>
      <c r="C235" s="201"/>
      <c r="D235" s="202" t="s">
        <v>176</v>
      </c>
      <c r="E235" s="203" t="s">
        <v>21</v>
      </c>
      <c r="F235" s="204" t="s">
        <v>330</v>
      </c>
      <c r="G235" s="201"/>
      <c r="H235" s="205">
        <v>30.5</v>
      </c>
      <c r="I235" s="206"/>
      <c r="J235" s="201"/>
      <c r="K235" s="201"/>
      <c r="L235" s="207"/>
      <c r="M235" s="208"/>
      <c r="N235" s="209"/>
      <c r="O235" s="209"/>
      <c r="P235" s="209"/>
      <c r="Q235" s="209"/>
      <c r="R235" s="209"/>
      <c r="S235" s="209"/>
      <c r="T235" s="210"/>
      <c r="AT235" s="211" t="s">
        <v>176</v>
      </c>
      <c r="AU235" s="211" t="s">
        <v>83</v>
      </c>
      <c r="AV235" s="13" t="s">
        <v>83</v>
      </c>
      <c r="AW235" s="13" t="s">
        <v>34</v>
      </c>
      <c r="AX235" s="13" t="s">
        <v>73</v>
      </c>
      <c r="AY235" s="211" t="s">
        <v>165</v>
      </c>
    </row>
    <row r="236" spans="1:65" s="13" customFormat="1" ht="11.25">
      <c r="B236" s="200"/>
      <c r="C236" s="201"/>
      <c r="D236" s="202" t="s">
        <v>176</v>
      </c>
      <c r="E236" s="203" t="s">
        <v>21</v>
      </c>
      <c r="F236" s="204" t="s">
        <v>331</v>
      </c>
      <c r="G236" s="201"/>
      <c r="H236" s="205">
        <v>31.8</v>
      </c>
      <c r="I236" s="206"/>
      <c r="J236" s="201"/>
      <c r="K236" s="201"/>
      <c r="L236" s="207"/>
      <c r="M236" s="208"/>
      <c r="N236" s="209"/>
      <c r="O236" s="209"/>
      <c r="P236" s="209"/>
      <c r="Q236" s="209"/>
      <c r="R236" s="209"/>
      <c r="S236" s="209"/>
      <c r="T236" s="210"/>
      <c r="AT236" s="211" t="s">
        <v>176</v>
      </c>
      <c r="AU236" s="211" t="s">
        <v>83</v>
      </c>
      <c r="AV236" s="13" t="s">
        <v>83</v>
      </c>
      <c r="AW236" s="13" t="s">
        <v>34</v>
      </c>
      <c r="AX236" s="13" t="s">
        <v>73</v>
      </c>
      <c r="AY236" s="211" t="s">
        <v>165</v>
      </c>
    </row>
    <row r="237" spans="1:65" s="14" customFormat="1" ht="11.25">
      <c r="B237" s="212"/>
      <c r="C237" s="213"/>
      <c r="D237" s="202" t="s">
        <v>176</v>
      </c>
      <c r="E237" s="214" t="s">
        <v>21</v>
      </c>
      <c r="F237" s="215" t="s">
        <v>178</v>
      </c>
      <c r="G237" s="213"/>
      <c r="H237" s="216">
        <v>62.3</v>
      </c>
      <c r="I237" s="217"/>
      <c r="J237" s="213"/>
      <c r="K237" s="213"/>
      <c r="L237" s="218"/>
      <c r="M237" s="219"/>
      <c r="N237" s="220"/>
      <c r="O237" s="220"/>
      <c r="P237" s="220"/>
      <c r="Q237" s="220"/>
      <c r="R237" s="220"/>
      <c r="S237" s="220"/>
      <c r="T237" s="221"/>
      <c r="AT237" s="222" t="s">
        <v>176</v>
      </c>
      <c r="AU237" s="222" t="s">
        <v>83</v>
      </c>
      <c r="AV237" s="14" t="s">
        <v>93</v>
      </c>
      <c r="AW237" s="14" t="s">
        <v>34</v>
      </c>
      <c r="AX237" s="14" t="s">
        <v>73</v>
      </c>
      <c r="AY237" s="222" t="s">
        <v>165</v>
      </c>
    </row>
    <row r="238" spans="1:65" s="15" customFormat="1" ht="11.25">
      <c r="B238" s="223"/>
      <c r="C238" s="224"/>
      <c r="D238" s="202" t="s">
        <v>176</v>
      </c>
      <c r="E238" s="225" t="s">
        <v>21</v>
      </c>
      <c r="F238" s="226" t="s">
        <v>186</v>
      </c>
      <c r="G238" s="224"/>
      <c r="H238" s="227">
        <v>94.5</v>
      </c>
      <c r="I238" s="228"/>
      <c r="J238" s="224"/>
      <c r="K238" s="224"/>
      <c r="L238" s="229"/>
      <c r="M238" s="230"/>
      <c r="N238" s="231"/>
      <c r="O238" s="231"/>
      <c r="P238" s="231"/>
      <c r="Q238" s="231"/>
      <c r="R238" s="231"/>
      <c r="S238" s="231"/>
      <c r="T238" s="232"/>
      <c r="AT238" s="233" t="s">
        <v>176</v>
      </c>
      <c r="AU238" s="233" t="s">
        <v>83</v>
      </c>
      <c r="AV238" s="15" t="s">
        <v>172</v>
      </c>
      <c r="AW238" s="15" t="s">
        <v>34</v>
      </c>
      <c r="AX238" s="15" t="s">
        <v>81</v>
      </c>
      <c r="AY238" s="233" t="s">
        <v>165</v>
      </c>
    </row>
    <row r="239" spans="1:65" s="2" customFormat="1" ht="24.2" customHeight="1">
      <c r="A239" s="37"/>
      <c r="B239" s="38"/>
      <c r="C239" s="182" t="s">
        <v>332</v>
      </c>
      <c r="D239" s="182" t="s">
        <v>167</v>
      </c>
      <c r="E239" s="183" t="s">
        <v>333</v>
      </c>
      <c r="F239" s="184" t="s">
        <v>334</v>
      </c>
      <c r="G239" s="185" t="s">
        <v>113</v>
      </c>
      <c r="H239" s="186">
        <v>57.21</v>
      </c>
      <c r="I239" s="187"/>
      <c r="J239" s="188">
        <f>ROUND(I239*H239,2)</f>
        <v>0</v>
      </c>
      <c r="K239" s="184" t="s">
        <v>171</v>
      </c>
      <c r="L239" s="42"/>
      <c r="M239" s="189" t="s">
        <v>21</v>
      </c>
      <c r="N239" s="190" t="s">
        <v>44</v>
      </c>
      <c r="O239" s="67"/>
      <c r="P239" s="191">
        <f>O239*H239</f>
        <v>0</v>
      </c>
      <c r="Q239" s="191">
        <v>2.6440000000000002E-2</v>
      </c>
      <c r="R239" s="191">
        <f>Q239*H239</f>
        <v>1.5126324000000002</v>
      </c>
      <c r="S239" s="191">
        <v>2.5999999999999999E-2</v>
      </c>
      <c r="T239" s="192">
        <f>S239*H239</f>
        <v>1.48746</v>
      </c>
      <c r="U239" s="37"/>
      <c r="V239" s="37"/>
      <c r="W239" s="37"/>
      <c r="X239" s="37"/>
      <c r="Y239" s="37"/>
      <c r="Z239" s="37"/>
      <c r="AA239" s="37"/>
      <c r="AB239" s="37"/>
      <c r="AC239" s="37"/>
      <c r="AD239" s="37"/>
      <c r="AE239" s="37"/>
      <c r="AR239" s="193" t="s">
        <v>172</v>
      </c>
      <c r="AT239" s="193" t="s">
        <v>167</v>
      </c>
      <c r="AU239" s="193" t="s">
        <v>83</v>
      </c>
      <c r="AY239" s="20" t="s">
        <v>165</v>
      </c>
      <c r="BE239" s="194">
        <f>IF(N239="základní",J239,0)</f>
        <v>0</v>
      </c>
      <c r="BF239" s="194">
        <f>IF(N239="snížená",J239,0)</f>
        <v>0</v>
      </c>
      <c r="BG239" s="194">
        <f>IF(N239="zákl. přenesená",J239,0)</f>
        <v>0</v>
      </c>
      <c r="BH239" s="194">
        <f>IF(N239="sníž. přenesená",J239,0)</f>
        <v>0</v>
      </c>
      <c r="BI239" s="194">
        <f>IF(N239="nulová",J239,0)</f>
        <v>0</v>
      </c>
      <c r="BJ239" s="20" t="s">
        <v>81</v>
      </c>
      <c r="BK239" s="194">
        <f>ROUND(I239*H239,2)</f>
        <v>0</v>
      </c>
      <c r="BL239" s="20" t="s">
        <v>172</v>
      </c>
      <c r="BM239" s="193" t="s">
        <v>335</v>
      </c>
    </row>
    <row r="240" spans="1:65" s="2" customFormat="1" ht="11.25">
      <c r="A240" s="37"/>
      <c r="B240" s="38"/>
      <c r="C240" s="39"/>
      <c r="D240" s="195" t="s">
        <v>174</v>
      </c>
      <c r="E240" s="39"/>
      <c r="F240" s="196" t="s">
        <v>336</v>
      </c>
      <c r="G240" s="39"/>
      <c r="H240" s="39"/>
      <c r="I240" s="197"/>
      <c r="J240" s="39"/>
      <c r="K240" s="39"/>
      <c r="L240" s="42"/>
      <c r="M240" s="198"/>
      <c r="N240" s="199"/>
      <c r="O240" s="67"/>
      <c r="P240" s="67"/>
      <c r="Q240" s="67"/>
      <c r="R240" s="67"/>
      <c r="S240" s="67"/>
      <c r="T240" s="68"/>
      <c r="U240" s="37"/>
      <c r="V240" s="37"/>
      <c r="W240" s="37"/>
      <c r="X240" s="37"/>
      <c r="Y240" s="37"/>
      <c r="Z240" s="37"/>
      <c r="AA240" s="37"/>
      <c r="AB240" s="37"/>
      <c r="AC240" s="37"/>
      <c r="AD240" s="37"/>
      <c r="AE240" s="37"/>
      <c r="AT240" s="20" t="s">
        <v>174</v>
      </c>
      <c r="AU240" s="20" t="s">
        <v>83</v>
      </c>
    </row>
    <row r="241" spans="1:65" s="13" customFormat="1" ht="11.25">
      <c r="B241" s="200"/>
      <c r="C241" s="201"/>
      <c r="D241" s="202" t="s">
        <v>176</v>
      </c>
      <c r="E241" s="203" t="s">
        <v>21</v>
      </c>
      <c r="F241" s="204" t="s">
        <v>337</v>
      </c>
      <c r="G241" s="201"/>
      <c r="H241" s="205">
        <v>37.21</v>
      </c>
      <c r="I241" s="206"/>
      <c r="J241" s="201"/>
      <c r="K241" s="201"/>
      <c r="L241" s="207"/>
      <c r="M241" s="208"/>
      <c r="N241" s="209"/>
      <c r="O241" s="209"/>
      <c r="P241" s="209"/>
      <c r="Q241" s="209"/>
      <c r="R241" s="209"/>
      <c r="S241" s="209"/>
      <c r="T241" s="210"/>
      <c r="AT241" s="211" t="s">
        <v>176</v>
      </c>
      <c r="AU241" s="211" t="s">
        <v>83</v>
      </c>
      <c r="AV241" s="13" t="s">
        <v>83</v>
      </c>
      <c r="AW241" s="13" t="s">
        <v>34</v>
      </c>
      <c r="AX241" s="13" t="s">
        <v>73</v>
      </c>
      <c r="AY241" s="211" t="s">
        <v>165</v>
      </c>
    </row>
    <row r="242" spans="1:65" s="14" customFormat="1" ht="11.25">
      <c r="B242" s="212"/>
      <c r="C242" s="213"/>
      <c r="D242" s="202" t="s">
        <v>176</v>
      </c>
      <c r="E242" s="214" t="s">
        <v>21</v>
      </c>
      <c r="F242" s="215" t="s">
        <v>178</v>
      </c>
      <c r="G242" s="213"/>
      <c r="H242" s="216">
        <v>37.21</v>
      </c>
      <c r="I242" s="217"/>
      <c r="J242" s="213"/>
      <c r="K242" s="213"/>
      <c r="L242" s="218"/>
      <c r="M242" s="219"/>
      <c r="N242" s="220"/>
      <c r="O242" s="220"/>
      <c r="P242" s="220"/>
      <c r="Q242" s="220"/>
      <c r="R242" s="220"/>
      <c r="S242" s="220"/>
      <c r="T242" s="221"/>
      <c r="AT242" s="222" t="s">
        <v>176</v>
      </c>
      <c r="AU242" s="222" t="s">
        <v>83</v>
      </c>
      <c r="AV242" s="14" t="s">
        <v>93</v>
      </c>
      <c r="AW242" s="14" t="s">
        <v>34</v>
      </c>
      <c r="AX242" s="14" t="s">
        <v>73</v>
      </c>
      <c r="AY242" s="222" t="s">
        <v>165</v>
      </c>
    </row>
    <row r="243" spans="1:65" s="13" customFormat="1" ht="11.25">
      <c r="B243" s="200"/>
      <c r="C243" s="201"/>
      <c r="D243" s="202" t="s">
        <v>176</v>
      </c>
      <c r="E243" s="203" t="s">
        <v>21</v>
      </c>
      <c r="F243" s="204" t="s">
        <v>338</v>
      </c>
      <c r="G243" s="201"/>
      <c r="H243" s="205">
        <v>20</v>
      </c>
      <c r="I243" s="206"/>
      <c r="J243" s="201"/>
      <c r="K243" s="201"/>
      <c r="L243" s="207"/>
      <c r="M243" s="208"/>
      <c r="N243" s="209"/>
      <c r="O243" s="209"/>
      <c r="P243" s="209"/>
      <c r="Q243" s="209"/>
      <c r="R243" s="209"/>
      <c r="S243" s="209"/>
      <c r="T243" s="210"/>
      <c r="AT243" s="211" t="s">
        <v>176</v>
      </c>
      <c r="AU243" s="211" t="s">
        <v>83</v>
      </c>
      <c r="AV243" s="13" t="s">
        <v>83</v>
      </c>
      <c r="AW243" s="13" t="s">
        <v>34</v>
      </c>
      <c r="AX243" s="13" t="s">
        <v>73</v>
      </c>
      <c r="AY243" s="211" t="s">
        <v>165</v>
      </c>
    </row>
    <row r="244" spans="1:65" s="14" customFormat="1" ht="11.25">
      <c r="B244" s="212"/>
      <c r="C244" s="213"/>
      <c r="D244" s="202" t="s">
        <v>176</v>
      </c>
      <c r="E244" s="214" t="s">
        <v>21</v>
      </c>
      <c r="F244" s="215" t="s">
        <v>178</v>
      </c>
      <c r="G244" s="213"/>
      <c r="H244" s="216">
        <v>20</v>
      </c>
      <c r="I244" s="217"/>
      <c r="J244" s="213"/>
      <c r="K244" s="213"/>
      <c r="L244" s="218"/>
      <c r="M244" s="219"/>
      <c r="N244" s="220"/>
      <c r="O244" s="220"/>
      <c r="P244" s="220"/>
      <c r="Q244" s="220"/>
      <c r="R244" s="220"/>
      <c r="S244" s="220"/>
      <c r="T244" s="221"/>
      <c r="AT244" s="222" t="s">
        <v>176</v>
      </c>
      <c r="AU244" s="222" t="s">
        <v>83</v>
      </c>
      <c r="AV244" s="14" t="s">
        <v>93</v>
      </c>
      <c r="AW244" s="14" t="s">
        <v>34</v>
      </c>
      <c r="AX244" s="14" t="s">
        <v>73</v>
      </c>
      <c r="AY244" s="222" t="s">
        <v>165</v>
      </c>
    </row>
    <row r="245" spans="1:65" s="15" customFormat="1" ht="11.25">
      <c r="B245" s="223"/>
      <c r="C245" s="224"/>
      <c r="D245" s="202" t="s">
        <v>176</v>
      </c>
      <c r="E245" s="225" t="s">
        <v>21</v>
      </c>
      <c r="F245" s="226" t="s">
        <v>186</v>
      </c>
      <c r="G245" s="224"/>
      <c r="H245" s="227">
        <v>57.21</v>
      </c>
      <c r="I245" s="228"/>
      <c r="J245" s="224"/>
      <c r="K245" s="224"/>
      <c r="L245" s="229"/>
      <c r="M245" s="230"/>
      <c r="N245" s="231"/>
      <c r="O245" s="231"/>
      <c r="P245" s="231"/>
      <c r="Q245" s="231"/>
      <c r="R245" s="231"/>
      <c r="S245" s="231"/>
      <c r="T245" s="232"/>
      <c r="AT245" s="233" t="s">
        <v>176</v>
      </c>
      <c r="AU245" s="233" t="s">
        <v>83</v>
      </c>
      <c r="AV245" s="15" t="s">
        <v>172</v>
      </c>
      <c r="AW245" s="15" t="s">
        <v>34</v>
      </c>
      <c r="AX245" s="15" t="s">
        <v>81</v>
      </c>
      <c r="AY245" s="233" t="s">
        <v>165</v>
      </c>
    </row>
    <row r="246" spans="1:65" s="2" customFormat="1" ht="24.2" customHeight="1">
      <c r="A246" s="37"/>
      <c r="B246" s="38"/>
      <c r="C246" s="182" t="s">
        <v>339</v>
      </c>
      <c r="D246" s="182" t="s">
        <v>167</v>
      </c>
      <c r="E246" s="183" t="s">
        <v>340</v>
      </c>
      <c r="F246" s="184" t="s">
        <v>341</v>
      </c>
      <c r="G246" s="185" t="s">
        <v>113</v>
      </c>
      <c r="H246" s="186">
        <v>87.21</v>
      </c>
      <c r="I246" s="187"/>
      <c r="J246" s="188">
        <f>ROUND(I246*H246,2)</f>
        <v>0</v>
      </c>
      <c r="K246" s="184" t="s">
        <v>171</v>
      </c>
      <c r="L246" s="42"/>
      <c r="M246" s="189" t="s">
        <v>21</v>
      </c>
      <c r="N246" s="190" t="s">
        <v>44</v>
      </c>
      <c r="O246" s="67"/>
      <c r="P246" s="191">
        <f>O246*H246</f>
        <v>0</v>
      </c>
      <c r="Q246" s="191">
        <v>2.2000000000000001E-4</v>
      </c>
      <c r="R246" s="191">
        <f>Q246*H246</f>
        <v>1.91862E-2</v>
      </c>
      <c r="S246" s="191">
        <v>2E-3</v>
      </c>
      <c r="T246" s="192">
        <f>S246*H246</f>
        <v>0.17441999999999999</v>
      </c>
      <c r="U246" s="37"/>
      <c r="V246" s="37"/>
      <c r="W246" s="37"/>
      <c r="X246" s="37"/>
      <c r="Y246" s="37"/>
      <c r="Z246" s="37"/>
      <c r="AA246" s="37"/>
      <c r="AB246" s="37"/>
      <c r="AC246" s="37"/>
      <c r="AD246" s="37"/>
      <c r="AE246" s="37"/>
      <c r="AR246" s="193" t="s">
        <v>172</v>
      </c>
      <c r="AT246" s="193" t="s">
        <v>167</v>
      </c>
      <c r="AU246" s="193" t="s">
        <v>83</v>
      </c>
      <c r="AY246" s="20" t="s">
        <v>165</v>
      </c>
      <c r="BE246" s="194">
        <f>IF(N246="základní",J246,0)</f>
        <v>0</v>
      </c>
      <c r="BF246" s="194">
        <f>IF(N246="snížená",J246,0)</f>
        <v>0</v>
      </c>
      <c r="BG246" s="194">
        <f>IF(N246="zákl. přenesená",J246,0)</f>
        <v>0</v>
      </c>
      <c r="BH246" s="194">
        <f>IF(N246="sníž. přenesená",J246,0)</f>
        <v>0</v>
      </c>
      <c r="BI246" s="194">
        <f>IF(N246="nulová",J246,0)</f>
        <v>0</v>
      </c>
      <c r="BJ246" s="20" t="s">
        <v>81</v>
      </c>
      <c r="BK246" s="194">
        <f>ROUND(I246*H246,2)</f>
        <v>0</v>
      </c>
      <c r="BL246" s="20" t="s">
        <v>172</v>
      </c>
      <c r="BM246" s="193" t="s">
        <v>342</v>
      </c>
    </row>
    <row r="247" spans="1:65" s="2" customFormat="1" ht="11.25">
      <c r="A247" s="37"/>
      <c r="B247" s="38"/>
      <c r="C247" s="39"/>
      <c r="D247" s="195" t="s">
        <v>174</v>
      </c>
      <c r="E247" s="39"/>
      <c r="F247" s="196" t="s">
        <v>343</v>
      </c>
      <c r="G247" s="39"/>
      <c r="H247" s="39"/>
      <c r="I247" s="197"/>
      <c r="J247" s="39"/>
      <c r="K247" s="39"/>
      <c r="L247" s="42"/>
      <c r="M247" s="198"/>
      <c r="N247" s="199"/>
      <c r="O247" s="67"/>
      <c r="P247" s="67"/>
      <c r="Q247" s="67"/>
      <c r="R247" s="67"/>
      <c r="S247" s="67"/>
      <c r="T247" s="68"/>
      <c r="U247" s="37"/>
      <c r="V247" s="37"/>
      <c r="W247" s="37"/>
      <c r="X247" s="37"/>
      <c r="Y247" s="37"/>
      <c r="Z247" s="37"/>
      <c r="AA247" s="37"/>
      <c r="AB247" s="37"/>
      <c r="AC247" s="37"/>
      <c r="AD247" s="37"/>
      <c r="AE247" s="37"/>
      <c r="AT247" s="20" t="s">
        <v>174</v>
      </c>
      <c r="AU247" s="20" t="s">
        <v>83</v>
      </c>
    </row>
    <row r="248" spans="1:65" s="13" customFormat="1" ht="11.25">
      <c r="B248" s="200"/>
      <c r="C248" s="201"/>
      <c r="D248" s="202" t="s">
        <v>176</v>
      </c>
      <c r="E248" s="203" t="s">
        <v>21</v>
      </c>
      <c r="F248" s="204" t="s">
        <v>344</v>
      </c>
      <c r="G248" s="201"/>
      <c r="H248" s="205">
        <v>57.21</v>
      </c>
      <c r="I248" s="206"/>
      <c r="J248" s="201"/>
      <c r="K248" s="201"/>
      <c r="L248" s="207"/>
      <c r="M248" s="208"/>
      <c r="N248" s="209"/>
      <c r="O248" s="209"/>
      <c r="P248" s="209"/>
      <c r="Q248" s="209"/>
      <c r="R248" s="209"/>
      <c r="S248" s="209"/>
      <c r="T248" s="210"/>
      <c r="AT248" s="211" t="s">
        <v>176</v>
      </c>
      <c r="AU248" s="211" t="s">
        <v>83</v>
      </c>
      <c r="AV248" s="13" t="s">
        <v>83</v>
      </c>
      <c r="AW248" s="13" t="s">
        <v>34</v>
      </c>
      <c r="AX248" s="13" t="s">
        <v>73</v>
      </c>
      <c r="AY248" s="211" t="s">
        <v>165</v>
      </c>
    </row>
    <row r="249" spans="1:65" s="14" customFormat="1" ht="11.25">
      <c r="B249" s="212"/>
      <c r="C249" s="213"/>
      <c r="D249" s="202" t="s">
        <v>176</v>
      </c>
      <c r="E249" s="214" t="s">
        <v>21</v>
      </c>
      <c r="F249" s="215" t="s">
        <v>178</v>
      </c>
      <c r="G249" s="213"/>
      <c r="H249" s="216">
        <v>57.21</v>
      </c>
      <c r="I249" s="217"/>
      <c r="J249" s="213"/>
      <c r="K249" s="213"/>
      <c r="L249" s="218"/>
      <c r="M249" s="219"/>
      <c r="N249" s="220"/>
      <c r="O249" s="220"/>
      <c r="P249" s="220"/>
      <c r="Q249" s="220"/>
      <c r="R249" s="220"/>
      <c r="S249" s="220"/>
      <c r="T249" s="221"/>
      <c r="AT249" s="222" t="s">
        <v>176</v>
      </c>
      <c r="AU249" s="222" t="s">
        <v>83</v>
      </c>
      <c r="AV249" s="14" t="s">
        <v>93</v>
      </c>
      <c r="AW249" s="14" t="s">
        <v>34</v>
      </c>
      <c r="AX249" s="14" t="s">
        <v>73</v>
      </c>
      <c r="AY249" s="222" t="s">
        <v>165</v>
      </c>
    </row>
    <row r="250" spans="1:65" s="13" customFormat="1" ht="11.25">
      <c r="B250" s="200"/>
      <c r="C250" s="201"/>
      <c r="D250" s="202" t="s">
        <v>176</v>
      </c>
      <c r="E250" s="203" t="s">
        <v>21</v>
      </c>
      <c r="F250" s="204" t="s">
        <v>345</v>
      </c>
      <c r="G250" s="201"/>
      <c r="H250" s="205">
        <v>30</v>
      </c>
      <c r="I250" s="206"/>
      <c r="J250" s="201"/>
      <c r="K250" s="201"/>
      <c r="L250" s="207"/>
      <c r="M250" s="208"/>
      <c r="N250" s="209"/>
      <c r="O250" s="209"/>
      <c r="P250" s="209"/>
      <c r="Q250" s="209"/>
      <c r="R250" s="209"/>
      <c r="S250" s="209"/>
      <c r="T250" s="210"/>
      <c r="AT250" s="211" t="s">
        <v>176</v>
      </c>
      <c r="AU250" s="211" t="s">
        <v>83</v>
      </c>
      <c r="AV250" s="13" t="s">
        <v>83</v>
      </c>
      <c r="AW250" s="13" t="s">
        <v>34</v>
      </c>
      <c r="AX250" s="13" t="s">
        <v>73</v>
      </c>
      <c r="AY250" s="211" t="s">
        <v>165</v>
      </c>
    </row>
    <row r="251" spans="1:65" s="14" customFormat="1" ht="11.25">
      <c r="B251" s="212"/>
      <c r="C251" s="213"/>
      <c r="D251" s="202" t="s">
        <v>176</v>
      </c>
      <c r="E251" s="214" t="s">
        <v>21</v>
      </c>
      <c r="F251" s="215" t="s">
        <v>178</v>
      </c>
      <c r="G251" s="213"/>
      <c r="H251" s="216">
        <v>30</v>
      </c>
      <c r="I251" s="217"/>
      <c r="J251" s="213"/>
      <c r="K251" s="213"/>
      <c r="L251" s="218"/>
      <c r="M251" s="219"/>
      <c r="N251" s="220"/>
      <c r="O251" s="220"/>
      <c r="P251" s="220"/>
      <c r="Q251" s="220"/>
      <c r="R251" s="220"/>
      <c r="S251" s="220"/>
      <c r="T251" s="221"/>
      <c r="AT251" s="222" t="s">
        <v>176</v>
      </c>
      <c r="AU251" s="222" t="s">
        <v>83</v>
      </c>
      <c r="AV251" s="14" t="s">
        <v>93</v>
      </c>
      <c r="AW251" s="14" t="s">
        <v>34</v>
      </c>
      <c r="AX251" s="14" t="s">
        <v>73</v>
      </c>
      <c r="AY251" s="222" t="s">
        <v>165</v>
      </c>
    </row>
    <row r="252" spans="1:65" s="15" customFormat="1" ht="11.25">
      <c r="B252" s="223"/>
      <c r="C252" s="224"/>
      <c r="D252" s="202" t="s">
        <v>176</v>
      </c>
      <c r="E252" s="225" t="s">
        <v>21</v>
      </c>
      <c r="F252" s="226" t="s">
        <v>186</v>
      </c>
      <c r="G252" s="224"/>
      <c r="H252" s="227">
        <v>87.21</v>
      </c>
      <c r="I252" s="228"/>
      <c r="J252" s="224"/>
      <c r="K252" s="224"/>
      <c r="L252" s="229"/>
      <c r="M252" s="230"/>
      <c r="N252" s="231"/>
      <c r="O252" s="231"/>
      <c r="P252" s="231"/>
      <c r="Q252" s="231"/>
      <c r="R252" s="231"/>
      <c r="S252" s="231"/>
      <c r="T252" s="232"/>
      <c r="AT252" s="233" t="s">
        <v>176</v>
      </c>
      <c r="AU252" s="233" t="s">
        <v>83</v>
      </c>
      <c r="AV252" s="15" t="s">
        <v>172</v>
      </c>
      <c r="AW252" s="15" t="s">
        <v>34</v>
      </c>
      <c r="AX252" s="15" t="s">
        <v>81</v>
      </c>
      <c r="AY252" s="233" t="s">
        <v>165</v>
      </c>
    </row>
    <row r="253" spans="1:65" s="2" customFormat="1" ht="24.2" customHeight="1">
      <c r="A253" s="37"/>
      <c r="B253" s="38"/>
      <c r="C253" s="182" t="s">
        <v>346</v>
      </c>
      <c r="D253" s="182" t="s">
        <v>167</v>
      </c>
      <c r="E253" s="183" t="s">
        <v>347</v>
      </c>
      <c r="F253" s="184" t="s">
        <v>348</v>
      </c>
      <c r="G253" s="185" t="s">
        <v>349</v>
      </c>
      <c r="H253" s="186">
        <v>0.105</v>
      </c>
      <c r="I253" s="187"/>
      <c r="J253" s="188">
        <f>ROUND(I253*H253,2)</f>
        <v>0</v>
      </c>
      <c r="K253" s="184" t="s">
        <v>171</v>
      </c>
      <c r="L253" s="42"/>
      <c r="M253" s="189" t="s">
        <v>21</v>
      </c>
      <c r="N253" s="190" t="s">
        <v>44</v>
      </c>
      <c r="O253" s="67"/>
      <c r="P253" s="191">
        <f>O253*H253</f>
        <v>0</v>
      </c>
      <c r="Q253" s="191">
        <v>2.3010199999999998</v>
      </c>
      <c r="R253" s="191">
        <f>Q253*H253</f>
        <v>0.24160709999999996</v>
      </c>
      <c r="S253" s="191">
        <v>0</v>
      </c>
      <c r="T253" s="192">
        <f>S253*H253</f>
        <v>0</v>
      </c>
      <c r="U253" s="37"/>
      <c r="V253" s="37"/>
      <c r="W253" s="37"/>
      <c r="X253" s="37"/>
      <c r="Y253" s="37"/>
      <c r="Z253" s="37"/>
      <c r="AA253" s="37"/>
      <c r="AB253" s="37"/>
      <c r="AC253" s="37"/>
      <c r="AD253" s="37"/>
      <c r="AE253" s="37"/>
      <c r="AR253" s="193" t="s">
        <v>172</v>
      </c>
      <c r="AT253" s="193" t="s">
        <v>167</v>
      </c>
      <c r="AU253" s="193" t="s">
        <v>83</v>
      </c>
      <c r="AY253" s="20" t="s">
        <v>165</v>
      </c>
      <c r="BE253" s="194">
        <f>IF(N253="základní",J253,0)</f>
        <v>0</v>
      </c>
      <c r="BF253" s="194">
        <f>IF(N253="snížená",J253,0)</f>
        <v>0</v>
      </c>
      <c r="BG253" s="194">
        <f>IF(N253="zákl. přenesená",J253,0)</f>
        <v>0</v>
      </c>
      <c r="BH253" s="194">
        <f>IF(N253="sníž. přenesená",J253,0)</f>
        <v>0</v>
      </c>
      <c r="BI253" s="194">
        <f>IF(N253="nulová",J253,0)</f>
        <v>0</v>
      </c>
      <c r="BJ253" s="20" t="s">
        <v>81</v>
      </c>
      <c r="BK253" s="194">
        <f>ROUND(I253*H253,2)</f>
        <v>0</v>
      </c>
      <c r="BL253" s="20" t="s">
        <v>172</v>
      </c>
      <c r="BM253" s="193" t="s">
        <v>350</v>
      </c>
    </row>
    <row r="254" spans="1:65" s="2" customFormat="1" ht="11.25">
      <c r="A254" s="37"/>
      <c r="B254" s="38"/>
      <c r="C254" s="39"/>
      <c r="D254" s="195" t="s">
        <v>174</v>
      </c>
      <c r="E254" s="39"/>
      <c r="F254" s="196" t="s">
        <v>351</v>
      </c>
      <c r="G254" s="39"/>
      <c r="H254" s="39"/>
      <c r="I254" s="197"/>
      <c r="J254" s="39"/>
      <c r="K254" s="39"/>
      <c r="L254" s="42"/>
      <c r="M254" s="198"/>
      <c r="N254" s="199"/>
      <c r="O254" s="67"/>
      <c r="P254" s="67"/>
      <c r="Q254" s="67"/>
      <c r="R254" s="67"/>
      <c r="S254" s="67"/>
      <c r="T254" s="68"/>
      <c r="U254" s="37"/>
      <c r="V254" s="37"/>
      <c r="W254" s="37"/>
      <c r="X254" s="37"/>
      <c r="Y254" s="37"/>
      <c r="Z254" s="37"/>
      <c r="AA254" s="37"/>
      <c r="AB254" s="37"/>
      <c r="AC254" s="37"/>
      <c r="AD254" s="37"/>
      <c r="AE254" s="37"/>
      <c r="AT254" s="20" t="s">
        <v>174</v>
      </c>
      <c r="AU254" s="20" t="s">
        <v>83</v>
      </c>
    </row>
    <row r="255" spans="1:65" s="16" customFormat="1" ht="11.25">
      <c r="B255" s="234"/>
      <c r="C255" s="235"/>
      <c r="D255" s="202" t="s">
        <v>176</v>
      </c>
      <c r="E255" s="236" t="s">
        <v>21</v>
      </c>
      <c r="F255" s="237" t="s">
        <v>352</v>
      </c>
      <c r="G255" s="235"/>
      <c r="H255" s="236" t="s">
        <v>21</v>
      </c>
      <c r="I255" s="238"/>
      <c r="J255" s="235"/>
      <c r="K255" s="235"/>
      <c r="L255" s="239"/>
      <c r="M255" s="240"/>
      <c r="N255" s="241"/>
      <c r="O255" s="241"/>
      <c r="P255" s="241"/>
      <c r="Q255" s="241"/>
      <c r="R255" s="241"/>
      <c r="S255" s="241"/>
      <c r="T255" s="242"/>
      <c r="AT255" s="243" t="s">
        <v>176</v>
      </c>
      <c r="AU255" s="243" t="s">
        <v>83</v>
      </c>
      <c r="AV255" s="16" t="s">
        <v>81</v>
      </c>
      <c r="AW255" s="16" t="s">
        <v>34</v>
      </c>
      <c r="AX255" s="16" t="s">
        <v>73</v>
      </c>
      <c r="AY255" s="243" t="s">
        <v>165</v>
      </c>
    </row>
    <row r="256" spans="1:65" s="13" customFormat="1" ht="11.25">
      <c r="B256" s="200"/>
      <c r="C256" s="201"/>
      <c r="D256" s="202" t="s">
        <v>176</v>
      </c>
      <c r="E256" s="203" t="s">
        <v>21</v>
      </c>
      <c r="F256" s="204" t="s">
        <v>353</v>
      </c>
      <c r="G256" s="201"/>
      <c r="H256" s="205">
        <v>9.0999999999999998E-2</v>
      </c>
      <c r="I256" s="206"/>
      <c r="J256" s="201"/>
      <c r="K256" s="201"/>
      <c r="L256" s="207"/>
      <c r="M256" s="208"/>
      <c r="N256" s="209"/>
      <c r="O256" s="209"/>
      <c r="P256" s="209"/>
      <c r="Q256" s="209"/>
      <c r="R256" s="209"/>
      <c r="S256" s="209"/>
      <c r="T256" s="210"/>
      <c r="AT256" s="211" t="s">
        <v>176</v>
      </c>
      <c r="AU256" s="211" t="s">
        <v>83</v>
      </c>
      <c r="AV256" s="13" t="s">
        <v>83</v>
      </c>
      <c r="AW256" s="13" t="s">
        <v>34</v>
      </c>
      <c r="AX256" s="13" t="s">
        <v>73</v>
      </c>
      <c r="AY256" s="211" t="s">
        <v>165</v>
      </c>
    </row>
    <row r="257" spans="1:65" s="13" customFormat="1" ht="11.25">
      <c r="B257" s="200"/>
      <c r="C257" s="201"/>
      <c r="D257" s="202" t="s">
        <v>176</v>
      </c>
      <c r="E257" s="203" t="s">
        <v>21</v>
      </c>
      <c r="F257" s="204" t="s">
        <v>354</v>
      </c>
      <c r="G257" s="201"/>
      <c r="H257" s="205">
        <v>1.4E-2</v>
      </c>
      <c r="I257" s="206"/>
      <c r="J257" s="201"/>
      <c r="K257" s="201"/>
      <c r="L257" s="207"/>
      <c r="M257" s="208"/>
      <c r="N257" s="209"/>
      <c r="O257" s="209"/>
      <c r="P257" s="209"/>
      <c r="Q257" s="209"/>
      <c r="R257" s="209"/>
      <c r="S257" s="209"/>
      <c r="T257" s="210"/>
      <c r="AT257" s="211" t="s">
        <v>176</v>
      </c>
      <c r="AU257" s="211" t="s">
        <v>83</v>
      </c>
      <c r="AV257" s="13" t="s">
        <v>83</v>
      </c>
      <c r="AW257" s="13" t="s">
        <v>34</v>
      </c>
      <c r="AX257" s="13" t="s">
        <v>73</v>
      </c>
      <c r="AY257" s="211" t="s">
        <v>165</v>
      </c>
    </row>
    <row r="258" spans="1:65" s="14" customFormat="1" ht="11.25">
      <c r="B258" s="212"/>
      <c r="C258" s="213"/>
      <c r="D258" s="202" t="s">
        <v>176</v>
      </c>
      <c r="E258" s="214" t="s">
        <v>21</v>
      </c>
      <c r="F258" s="215" t="s">
        <v>178</v>
      </c>
      <c r="G258" s="213"/>
      <c r="H258" s="216">
        <v>0.105</v>
      </c>
      <c r="I258" s="217"/>
      <c r="J258" s="213"/>
      <c r="K258" s="213"/>
      <c r="L258" s="218"/>
      <c r="M258" s="219"/>
      <c r="N258" s="220"/>
      <c r="O258" s="220"/>
      <c r="P258" s="220"/>
      <c r="Q258" s="220"/>
      <c r="R258" s="220"/>
      <c r="S258" s="220"/>
      <c r="T258" s="221"/>
      <c r="AT258" s="222" t="s">
        <v>176</v>
      </c>
      <c r="AU258" s="222" t="s">
        <v>83</v>
      </c>
      <c r="AV258" s="14" t="s">
        <v>93</v>
      </c>
      <c r="AW258" s="14" t="s">
        <v>34</v>
      </c>
      <c r="AX258" s="14" t="s">
        <v>81</v>
      </c>
      <c r="AY258" s="222" t="s">
        <v>165</v>
      </c>
    </row>
    <row r="259" spans="1:65" s="2" customFormat="1" ht="24.2" customHeight="1">
      <c r="A259" s="37"/>
      <c r="B259" s="38"/>
      <c r="C259" s="182" t="s">
        <v>355</v>
      </c>
      <c r="D259" s="182" t="s">
        <v>167</v>
      </c>
      <c r="E259" s="183" t="s">
        <v>356</v>
      </c>
      <c r="F259" s="184" t="s">
        <v>357</v>
      </c>
      <c r="G259" s="185" t="s">
        <v>124</v>
      </c>
      <c r="H259" s="186">
        <v>83.438000000000002</v>
      </c>
      <c r="I259" s="187"/>
      <c r="J259" s="188">
        <f>ROUND(I259*H259,2)</f>
        <v>0</v>
      </c>
      <c r="K259" s="184" t="s">
        <v>171</v>
      </c>
      <c r="L259" s="42"/>
      <c r="M259" s="189" t="s">
        <v>21</v>
      </c>
      <c r="N259" s="190" t="s">
        <v>44</v>
      </c>
      <c r="O259" s="67"/>
      <c r="P259" s="191">
        <f>O259*H259</f>
        <v>0</v>
      </c>
      <c r="Q259" s="191">
        <v>1.0499999999999999E-3</v>
      </c>
      <c r="R259" s="191">
        <f>Q259*H259</f>
        <v>8.7609899999999991E-2</v>
      </c>
      <c r="S259" s="191">
        <v>0</v>
      </c>
      <c r="T259" s="192">
        <f>S259*H259</f>
        <v>0</v>
      </c>
      <c r="U259" s="37"/>
      <c r="V259" s="37"/>
      <c r="W259" s="37"/>
      <c r="X259" s="37"/>
      <c r="Y259" s="37"/>
      <c r="Z259" s="37"/>
      <c r="AA259" s="37"/>
      <c r="AB259" s="37"/>
      <c r="AC259" s="37"/>
      <c r="AD259" s="37"/>
      <c r="AE259" s="37"/>
      <c r="AR259" s="193" t="s">
        <v>172</v>
      </c>
      <c r="AT259" s="193" t="s">
        <v>167</v>
      </c>
      <c r="AU259" s="193" t="s">
        <v>83</v>
      </c>
      <c r="AY259" s="20" t="s">
        <v>165</v>
      </c>
      <c r="BE259" s="194">
        <f>IF(N259="základní",J259,0)</f>
        <v>0</v>
      </c>
      <c r="BF259" s="194">
        <f>IF(N259="snížená",J259,0)</f>
        <v>0</v>
      </c>
      <c r="BG259" s="194">
        <f>IF(N259="zákl. přenesená",J259,0)</f>
        <v>0</v>
      </c>
      <c r="BH259" s="194">
        <f>IF(N259="sníž. přenesená",J259,0)</f>
        <v>0</v>
      </c>
      <c r="BI259" s="194">
        <f>IF(N259="nulová",J259,0)</f>
        <v>0</v>
      </c>
      <c r="BJ259" s="20" t="s">
        <v>81</v>
      </c>
      <c r="BK259" s="194">
        <f>ROUND(I259*H259,2)</f>
        <v>0</v>
      </c>
      <c r="BL259" s="20" t="s">
        <v>172</v>
      </c>
      <c r="BM259" s="193" t="s">
        <v>358</v>
      </c>
    </row>
    <row r="260" spans="1:65" s="2" customFormat="1" ht="11.25">
      <c r="A260" s="37"/>
      <c r="B260" s="38"/>
      <c r="C260" s="39"/>
      <c r="D260" s="195" t="s">
        <v>174</v>
      </c>
      <c r="E260" s="39"/>
      <c r="F260" s="196" t="s">
        <v>359</v>
      </c>
      <c r="G260" s="39"/>
      <c r="H260" s="39"/>
      <c r="I260" s="197"/>
      <c r="J260" s="39"/>
      <c r="K260" s="39"/>
      <c r="L260" s="42"/>
      <c r="M260" s="198"/>
      <c r="N260" s="199"/>
      <c r="O260" s="67"/>
      <c r="P260" s="67"/>
      <c r="Q260" s="67"/>
      <c r="R260" s="67"/>
      <c r="S260" s="67"/>
      <c r="T260" s="68"/>
      <c r="U260" s="37"/>
      <c r="V260" s="37"/>
      <c r="W260" s="37"/>
      <c r="X260" s="37"/>
      <c r="Y260" s="37"/>
      <c r="Z260" s="37"/>
      <c r="AA260" s="37"/>
      <c r="AB260" s="37"/>
      <c r="AC260" s="37"/>
      <c r="AD260" s="37"/>
      <c r="AE260" s="37"/>
      <c r="AT260" s="20" t="s">
        <v>174</v>
      </c>
      <c r="AU260" s="20" t="s">
        <v>83</v>
      </c>
    </row>
    <row r="261" spans="1:65" s="2" customFormat="1" ht="19.5">
      <c r="A261" s="37"/>
      <c r="B261" s="38"/>
      <c r="C261" s="39"/>
      <c r="D261" s="202" t="s">
        <v>360</v>
      </c>
      <c r="E261" s="39"/>
      <c r="F261" s="244" t="s">
        <v>361</v>
      </c>
      <c r="G261" s="39"/>
      <c r="H261" s="39"/>
      <c r="I261" s="197"/>
      <c r="J261" s="39"/>
      <c r="K261" s="39"/>
      <c r="L261" s="42"/>
      <c r="M261" s="198"/>
      <c r="N261" s="199"/>
      <c r="O261" s="67"/>
      <c r="P261" s="67"/>
      <c r="Q261" s="67"/>
      <c r="R261" s="67"/>
      <c r="S261" s="67"/>
      <c r="T261" s="68"/>
      <c r="U261" s="37"/>
      <c r="V261" s="37"/>
      <c r="W261" s="37"/>
      <c r="X261" s="37"/>
      <c r="Y261" s="37"/>
      <c r="Z261" s="37"/>
      <c r="AA261" s="37"/>
      <c r="AB261" s="37"/>
      <c r="AC261" s="37"/>
      <c r="AD261" s="37"/>
      <c r="AE261" s="37"/>
      <c r="AT261" s="20" t="s">
        <v>360</v>
      </c>
      <c r="AU261" s="20" t="s">
        <v>83</v>
      </c>
    </row>
    <row r="262" spans="1:65" s="13" customFormat="1" ht="11.25">
      <c r="B262" s="200"/>
      <c r="C262" s="201"/>
      <c r="D262" s="202" t="s">
        <v>176</v>
      </c>
      <c r="E262" s="203" t="s">
        <v>21</v>
      </c>
      <c r="F262" s="204" t="s">
        <v>362</v>
      </c>
      <c r="G262" s="201"/>
      <c r="H262" s="205">
        <v>83.438000000000002</v>
      </c>
      <c r="I262" s="206"/>
      <c r="J262" s="201"/>
      <c r="K262" s="201"/>
      <c r="L262" s="207"/>
      <c r="M262" s="208"/>
      <c r="N262" s="209"/>
      <c r="O262" s="209"/>
      <c r="P262" s="209"/>
      <c r="Q262" s="209"/>
      <c r="R262" s="209"/>
      <c r="S262" s="209"/>
      <c r="T262" s="210"/>
      <c r="AT262" s="211" t="s">
        <v>176</v>
      </c>
      <c r="AU262" s="211" t="s">
        <v>83</v>
      </c>
      <c r="AV262" s="13" t="s">
        <v>83</v>
      </c>
      <c r="AW262" s="13" t="s">
        <v>34</v>
      </c>
      <c r="AX262" s="13" t="s">
        <v>73</v>
      </c>
      <c r="AY262" s="211" t="s">
        <v>165</v>
      </c>
    </row>
    <row r="263" spans="1:65" s="14" customFormat="1" ht="11.25">
      <c r="B263" s="212"/>
      <c r="C263" s="213"/>
      <c r="D263" s="202" t="s">
        <v>176</v>
      </c>
      <c r="E263" s="214" t="s">
        <v>21</v>
      </c>
      <c r="F263" s="215" t="s">
        <v>178</v>
      </c>
      <c r="G263" s="213"/>
      <c r="H263" s="216">
        <v>83.438000000000002</v>
      </c>
      <c r="I263" s="217"/>
      <c r="J263" s="213"/>
      <c r="K263" s="213"/>
      <c r="L263" s="218"/>
      <c r="M263" s="219"/>
      <c r="N263" s="220"/>
      <c r="O263" s="220"/>
      <c r="P263" s="220"/>
      <c r="Q263" s="220"/>
      <c r="R263" s="220"/>
      <c r="S263" s="220"/>
      <c r="T263" s="221"/>
      <c r="AT263" s="222" t="s">
        <v>176</v>
      </c>
      <c r="AU263" s="222" t="s">
        <v>83</v>
      </c>
      <c r="AV263" s="14" t="s">
        <v>93</v>
      </c>
      <c r="AW263" s="14" t="s">
        <v>34</v>
      </c>
      <c r="AX263" s="14" t="s">
        <v>81</v>
      </c>
      <c r="AY263" s="222" t="s">
        <v>165</v>
      </c>
    </row>
    <row r="264" spans="1:65" s="2" customFormat="1" ht="24.2" customHeight="1">
      <c r="A264" s="37"/>
      <c r="B264" s="38"/>
      <c r="C264" s="182" t="s">
        <v>363</v>
      </c>
      <c r="D264" s="182" t="s">
        <v>167</v>
      </c>
      <c r="E264" s="183" t="s">
        <v>364</v>
      </c>
      <c r="F264" s="184" t="s">
        <v>365</v>
      </c>
      <c r="G264" s="185" t="s">
        <v>113</v>
      </c>
      <c r="H264" s="186">
        <v>333.75</v>
      </c>
      <c r="I264" s="187"/>
      <c r="J264" s="188">
        <f>ROUND(I264*H264,2)</f>
        <v>0</v>
      </c>
      <c r="K264" s="184" t="s">
        <v>366</v>
      </c>
      <c r="L264" s="42"/>
      <c r="M264" s="189" t="s">
        <v>21</v>
      </c>
      <c r="N264" s="190" t="s">
        <v>44</v>
      </c>
      <c r="O264" s="67"/>
      <c r="P264" s="191">
        <f>O264*H264</f>
        <v>0</v>
      </c>
      <c r="Q264" s="191">
        <v>4.1000000000000003E-3</v>
      </c>
      <c r="R264" s="191">
        <f>Q264*H264</f>
        <v>1.3683750000000001</v>
      </c>
      <c r="S264" s="191">
        <v>0</v>
      </c>
      <c r="T264" s="192">
        <f>S264*H264</f>
        <v>0</v>
      </c>
      <c r="U264" s="37"/>
      <c r="V264" s="37"/>
      <c r="W264" s="37"/>
      <c r="X264" s="37"/>
      <c r="Y264" s="37"/>
      <c r="Z264" s="37"/>
      <c r="AA264" s="37"/>
      <c r="AB264" s="37"/>
      <c r="AC264" s="37"/>
      <c r="AD264" s="37"/>
      <c r="AE264" s="37"/>
      <c r="AR264" s="193" t="s">
        <v>172</v>
      </c>
      <c r="AT264" s="193" t="s">
        <v>167</v>
      </c>
      <c r="AU264" s="193" t="s">
        <v>83</v>
      </c>
      <c r="AY264" s="20" t="s">
        <v>165</v>
      </c>
      <c r="BE264" s="194">
        <f>IF(N264="základní",J264,0)</f>
        <v>0</v>
      </c>
      <c r="BF264" s="194">
        <f>IF(N264="snížená",J264,0)</f>
        <v>0</v>
      </c>
      <c r="BG264" s="194">
        <f>IF(N264="zákl. přenesená",J264,0)</f>
        <v>0</v>
      </c>
      <c r="BH264" s="194">
        <f>IF(N264="sníž. přenesená",J264,0)</f>
        <v>0</v>
      </c>
      <c r="BI264" s="194">
        <f>IF(N264="nulová",J264,0)</f>
        <v>0</v>
      </c>
      <c r="BJ264" s="20" t="s">
        <v>81</v>
      </c>
      <c r="BK264" s="194">
        <f>ROUND(I264*H264,2)</f>
        <v>0</v>
      </c>
      <c r="BL264" s="20" t="s">
        <v>172</v>
      </c>
      <c r="BM264" s="193" t="s">
        <v>367</v>
      </c>
    </row>
    <row r="265" spans="1:65" s="13" customFormat="1" ht="11.25">
      <c r="B265" s="200"/>
      <c r="C265" s="201"/>
      <c r="D265" s="202" t="s">
        <v>176</v>
      </c>
      <c r="E265" s="203" t="s">
        <v>21</v>
      </c>
      <c r="F265" s="204" t="s">
        <v>368</v>
      </c>
      <c r="G265" s="201"/>
      <c r="H265" s="205">
        <v>333.75</v>
      </c>
      <c r="I265" s="206"/>
      <c r="J265" s="201"/>
      <c r="K265" s="201"/>
      <c r="L265" s="207"/>
      <c r="M265" s="208"/>
      <c r="N265" s="209"/>
      <c r="O265" s="209"/>
      <c r="P265" s="209"/>
      <c r="Q265" s="209"/>
      <c r="R265" s="209"/>
      <c r="S265" s="209"/>
      <c r="T265" s="210"/>
      <c r="AT265" s="211" t="s">
        <v>176</v>
      </c>
      <c r="AU265" s="211" t="s">
        <v>83</v>
      </c>
      <c r="AV265" s="13" t="s">
        <v>83</v>
      </c>
      <c r="AW265" s="13" t="s">
        <v>34</v>
      </c>
      <c r="AX265" s="13" t="s">
        <v>73</v>
      </c>
      <c r="AY265" s="211" t="s">
        <v>165</v>
      </c>
    </row>
    <row r="266" spans="1:65" s="14" customFormat="1" ht="11.25">
      <c r="B266" s="212"/>
      <c r="C266" s="213"/>
      <c r="D266" s="202" t="s">
        <v>176</v>
      </c>
      <c r="E266" s="214" t="s">
        <v>21</v>
      </c>
      <c r="F266" s="215" t="s">
        <v>178</v>
      </c>
      <c r="G266" s="213"/>
      <c r="H266" s="216">
        <v>333.75</v>
      </c>
      <c r="I266" s="217"/>
      <c r="J266" s="213"/>
      <c r="K266" s="213"/>
      <c r="L266" s="218"/>
      <c r="M266" s="219"/>
      <c r="N266" s="220"/>
      <c r="O266" s="220"/>
      <c r="P266" s="220"/>
      <c r="Q266" s="220"/>
      <c r="R266" s="220"/>
      <c r="S266" s="220"/>
      <c r="T266" s="221"/>
      <c r="AT266" s="222" t="s">
        <v>176</v>
      </c>
      <c r="AU266" s="222" t="s">
        <v>83</v>
      </c>
      <c r="AV266" s="14" t="s">
        <v>93</v>
      </c>
      <c r="AW266" s="14" t="s">
        <v>34</v>
      </c>
      <c r="AX266" s="14" t="s">
        <v>81</v>
      </c>
      <c r="AY266" s="222" t="s">
        <v>165</v>
      </c>
    </row>
    <row r="267" spans="1:65" s="12" customFormat="1" ht="22.9" customHeight="1">
      <c r="B267" s="166"/>
      <c r="C267" s="167"/>
      <c r="D267" s="168" t="s">
        <v>72</v>
      </c>
      <c r="E267" s="180" t="s">
        <v>225</v>
      </c>
      <c r="F267" s="180" t="s">
        <v>369</v>
      </c>
      <c r="G267" s="167"/>
      <c r="H267" s="167"/>
      <c r="I267" s="170"/>
      <c r="J267" s="181">
        <f>BK267</f>
        <v>0</v>
      </c>
      <c r="K267" s="167"/>
      <c r="L267" s="172"/>
      <c r="M267" s="173"/>
      <c r="N267" s="174"/>
      <c r="O267" s="174"/>
      <c r="P267" s="175">
        <f>SUM(P268:P348)</f>
        <v>0</v>
      </c>
      <c r="Q267" s="174"/>
      <c r="R267" s="175">
        <f>SUM(R268:R348)</f>
        <v>0.17058199999999998</v>
      </c>
      <c r="S267" s="174"/>
      <c r="T267" s="176">
        <f>SUM(T268:T348)</f>
        <v>9.8916039999999992</v>
      </c>
      <c r="AR267" s="177" t="s">
        <v>81</v>
      </c>
      <c r="AT267" s="178" t="s">
        <v>72</v>
      </c>
      <c r="AU267" s="178" t="s">
        <v>81</v>
      </c>
      <c r="AY267" s="177" t="s">
        <v>165</v>
      </c>
      <c r="BK267" s="179">
        <f>SUM(BK268:BK348)</f>
        <v>0</v>
      </c>
    </row>
    <row r="268" spans="1:65" s="2" customFormat="1" ht="24.2" customHeight="1">
      <c r="A268" s="37"/>
      <c r="B268" s="38"/>
      <c r="C268" s="182" t="s">
        <v>370</v>
      </c>
      <c r="D268" s="182" t="s">
        <v>167</v>
      </c>
      <c r="E268" s="183" t="s">
        <v>371</v>
      </c>
      <c r="F268" s="184" t="s">
        <v>372</v>
      </c>
      <c r="G268" s="185" t="s">
        <v>113</v>
      </c>
      <c r="H268" s="186">
        <v>326.27999999999997</v>
      </c>
      <c r="I268" s="187"/>
      <c r="J268" s="188">
        <f>ROUND(I268*H268,2)</f>
        <v>0</v>
      </c>
      <c r="K268" s="184" t="s">
        <v>171</v>
      </c>
      <c r="L268" s="42"/>
      <c r="M268" s="189" t="s">
        <v>21</v>
      </c>
      <c r="N268" s="190" t="s">
        <v>44</v>
      </c>
      <c r="O268" s="67"/>
      <c r="P268" s="191">
        <f>O268*H268</f>
        <v>0</v>
      </c>
      <c r="Q268" s="191">
        <v>1.2999999999999999E-4</v>
      </c>
      <c r="R268" s="191">
        <f>Q268*H268</f>
        <v>4.2416399999999993E-2</v>
      </c>
      <c r="S268" s="191">
        <v>0</v>
      </c>
      <c r="T268" s="192">
        <f>S268*H268</f>
        <v>0</v>
      </c>
      <c r="U268" s="37"/>
      <c r="V268" s="37"/>
      <c r="W268" s="37"/>
      <c r="X268" s="37"/>
      <c r="Y268" s="37"/>
      <c r="Z268" s="37"/>
      <c r="AA268" s="37"/>
      <c r="AB268" s="37"/>
      <c r="AC268" s="37"/>
      <c r="AD268" s="37"/>
      <c r="AE268" s="37"/>
      <c r="AR268" s="193" t="s">
        <v>172</v>
      </c>
      <c r="AT268" s="193" t="s">
        <v>167</v>
      </c>
      <c r="AU268" s="193" t="s">
        <v>83</v>
      </c>
      <c r="AY268" s="20" t="s">
        <v>165</v>
      </c>
      <c r="BE268" s="194">
        <f>IF(N268="základní",J268,0)</f>
        <v>0</v>
      </c>
      <c r="BF268" s="194">
        <f>IF(N268="snížená",J268,0)</f>
        <v>0</v>
      </c>
      <c r="BG268" s="194">
        <f>IF(N268="zákl. přenesená",J268,0)</f>
        <v>0</v>
      </c>
      <c r="BH268" s="194">
        <f>IF(N268="sníž. přenesená",J268,0)</f>
        <v>0</v>
      </c>
      <c r="BI268" s="194">
        <f>IF(N268="nulová",J268,0)</f>
        <v>0</v>
      </c>
      <c r="BJ268" s="20" t="s">
        <v>81</v>
      </c>
      <c r="BK268" s="194">
        <f>ROUND(I268*H268,2)</f>
        <v>0</v>
      </c>
      <c r="BL268" s="20" t="s">
        <v>172</v>
      </c>
      <c r="BM268" s="193" t="s">
        <v>373</v>
      </c>
    </row>
    <row r="269" spans="1:65" s="2" customFormat="1" ht="11.25">
      <c r="A269" s="37"/>
      <c r="B269" s="38"/>
      <c r="C269" s="39"/>
      <c r="D269" s="195" t="s">
        <v>174</v>
      </c>
      <c r="E269" s="39"/>
      <c r="F269" s="196" t="s">
        <v>374</v>
      </c>
      <c r="G269" s="39"/>
      <c r="H269" s="39"/>
      <c r="I269" s="197"/>
      <c r="J269" s="39"/>
      <c r="K269" s="39"/>
      <c r="L269" s="42"/>
      <c r="M269" s="198"/>
      <c r="N269" s="199"/>
      <c r="O269" s="67"/>
      <c r="P269" s="67"/>
      <c r="Q269" s="67"/>
      <c r="R269" s="67"/>
      <c r="S269" s="67"/>
      <c r="T269" s="68"/>
      <c r="U269" s="37"/>
      <c r="V269" s="37"/>
      <c r="W269" s="37"/>
      <c r="X269" s="37"/>
      <c r="Y269" s="37"/>
      <c r="Z269" s="37"/>
      <c r="AA269" s="37"/>
      <c r="AB269" s="37"/>
      <c r="AC269" s="37"/>
      <c r="AD269" s="37"/>
      <c r="AE269" s="37"/>
      <c r="AT269" s="20" t="s">
        <v>174</v>
      </c>
      <c r="AU269" s="20" t="s">
        <v>83</v>
      </c>
    </row>
    <row r="270" spans="1:65" s="13" customFormat="1" ht="11.25">
      <c r="B270" s="200"/>
      <c r="C270" s="201"/>
      <c r="D270" s="202" t="s">
        <v>176</v>
      </c>
      <c r="E270" s="203" t="s">
        <v>21</v>
      </c>
      <c r="F270" s="204" t="s">
        <v>375</v>
      </c>
      <c r="G270" s="201"/>
      <c r="H270" s="205">
        <v>226.28</v>
      </c>
      <c r="I270" s="206"/>
      <c r="J270" s="201"/>
      <c r="K270" s="201"/>
      <c r="L270" s="207"/>
      <c r="M270" s="208"/>
      <c r="N270" s="209"/>
      <c r="O270" s="209"/>
      <c r="P270" s="209"/>
      <c r="Q270" s="209"/>
      <c r="R270" s="209"/>
      <c r="S270" s="209"/>
      <c r="T270" s="210"/>
      <c r="AT270" s="211" t="s">
        <v>176</v>
      </c>
      <c r="AU270" s="211" t="s">
        <v>83</v>
      </c>
      <c r="AV270" s="13" t="s">
        <v>83</v>
      </c>
      <c r="AW270" s="13" t="s">
        <v>34</v>
      </c>
      <c r="AX270" s="13" t="s">
        <v>73</v>
      </c>
      <c r="AY270" s="211" t="s">
        <v>165</v>
      </c>
    </row>
    <row r="271" spans="1:65" s="13" customFormat="1" ht="11.25">
      <c r="B271" s="200"/>
      <c r="C271" s="201"/>
      <c r="D271" s="202" t="s">
        <v>176</v>
      </c>
      <c r="E271" s="203" t="s">
        <v>21</v>
      </c>
      <c r="F271" s="204" t="s">
        <v>376</v>
      </c>
      <c r="G271" s="201"/>
      <c r="H271" s="205">
        <v>100</v>
      </c>
      <c r="I271" s="206"/>
      <c r="J271" s="201"/>
      <c r="K271" s="201"/>
      <c r="L271" s="207"/>
      <c r="M271" s="208"/>
      <c r="N271" s="209"/>
      <c r="O271" s="209"/>
      <c r="P271" s="209"/>
      <c r="Q271" s="209"/>
      <c r="R271" s="209"/>
      <c r="S271" s="209"/>
      <c r="T271" s="210"/>
      <c r="AT271" s="211" t="s">
        <v>176</v>
      </c>
      <c r="AU271" s="211" t="s">
        <v>83</v>
      </c>
      <c r="AV271" s="13" t="s">
        <v>83</v>
      </c>
      <c r="AW271" s="13" t="s">
        <v>34</v>
      </c>
      <c r="AX271" s="13" t="s">
        <v>73</v>
      </c>
      <c r="AY271" s="211" t="s">
        <v>165</v>
      </c>
    </row>
    <row r="272" spans="1:65" s="14" customFormat="1" ht="11.25">
      <c r="B272" s="212"/>
      <c r="C272" s="213"/>
      <c r="D272" s="202" t="s">
        <v>176</v>
      </c>
      <c r="E272" s="214" t="s">
        <v>21</v>
      </c>
      <c r="F272" s="215" t="s">
        <v>178</v>
      </c>
      <c r="G272" s="213"/>
      <c r="H272" s="216">
        <v>326.27999999999997</v>
      </c>
      <c r="I272" s="217"/>
      <c r="J272" s="213"/>
      <c r="K272" s="213"/>
      <c r="L272" s="218"/>
      <c r="M272" s="219"/>
      <c r="N272" s="220"/>
      <c r="O272" s="220"/>
      <c r="P272" s="220"/>
      <c r="Q272" s="220"/>
      <c r="R272" s="220"/>
      <c r="S272" s="220"/>
      <c r="T272" s="221"/>
      <c r="AT272" s="222" t="s">
        <v>176</v>
      </c>
      <c r="AU272" s="222" t="s">
        <v>83</v>
      </c>
      <c r="AV272" s="14" t="s">
        <v>93</v>
      </c>
      <c r="AW272" s="14" t="s">
        <v>34</v>
      </c>
      <c r="AX272" s="14" t="s">
        <v>81</v>
      </c>
      <c r="AY272" s="222" t="s">
        <v>165</v>
      </c>
    </row>
    <row r="273" spans="1:65" s="2" customFormat="1" ht="16.5" customHeight="1">
      <c r="A273" s="37"/>
      <c r="B273" s="38"/>
      <c r="C273" s="182" t="s">
        <v>377</v>
      </c>
      <c r="D273" s="182" t="s">
        <v>167</v>
      </c>
      <c r="E273" s="183" t="s">
        <v>378</v>
      </c>
      <c r="F273" s="184" t="s">
        <v>379</v>
      </c>
      <c r="G273" s="185" t="s">
        <v>380</v>
      </c>
      <c r="H273" s="186">
        <v>40</v>
      </c>
      <c r="I273" s="187"/>
      <c r="J273" s="188">
        <f>ROUND(I273*H273,2)</f>
        <v>0</v>
      </c>
      <c r="K273" s="184" t="s">
        <v>366</v>
      </c>
      <c r="L273" s="42"/>
      <c r="M273" s="189" t="s">
        <v>21</v>
      </c>
      <c r="N273" s="190" t="s">
        <v>44</v>
      </c>
      <c r="O273" s="67"/>
      <c r="P273" s="191">
        <f>O273*H273</f>
        <v>0</v>
      </c>
      <c r="Q273" s="191">
        <v>0</v>
      </c>
      <c r="R273" s="191">
        <f>Q273*H273</f>
        <v>0</v>
      </c>
      <c r="S273" s="191">
        <v>0</v>
      </c>
      <c r="T273" s="192">
        <f>S273*H273</f>
        <v>0</v>
      </c>
      <c r="U273" s="37"/>
      <c r="V273" s="37"/>
      <c r="W273" s="37"/>
      <c r="X273" s="37"/>
      <c r="Y273" s="37"/>
      <c r="Z273" s="37"/>
      <c r="AA273" s="37"/>
      <c r="AB273" s="37"/>
      <c r="AC273" s="37"/>
      <c r="AD273" s="37"/>
      <c r="AE273" s="37"/>
      <c r="AR273" s="193" t="s">
        <v>172</v>
      </c>
      <c r="AT273" s="193" t="s">
        <v>167</v>
      </c>
      <c r="AU273" s="193" t="s">
        <v>83</v>
      </c>
      <c r="AY273" s="20" t="s">
        <v>165</v>
      </c>
      <c r="BE273" s="194">
        <f>IF(N273="základní",J273,0)</f>
        <v>0</v>
      </c>
      <c r="BF273" s="194">
        <f>IF(N273="snížená",J273,0)</f>
        <v>0</v>
      </c>
      <c r="BG273" s="194">
        <f>IF(N273="zákl. přenesená",J273,0)</f>
        <v>0</v>
      </c>
      <c r="BH273" s="194">
        <f>IF(N273="sníž. přenesená",J273,0)</f>
        <v>0</v>
      </c>
      <c r="BI273" s="194">
        <f>IF(N273="nulová",J273,0)</f>
        <v>0</v>
      </c>
      <c r="BJ273" s="20" t="s">
        <v>81</v>
      </c>
      <c r="BK273" s="194">
        <f>ROUND(I273*H273,2)</f>
        <v>0</v>
      </c>
      <c r="BL273" s="20" t="s">
        <v>172</v>
      </c>
      <c r="BM273" s="193" t="s">
        <v>381</v>
      </c>
    </row>
    <row r="274" spans="1:65" s="2" customFormat="1" ht="21.75" customHeight="1">
      <c r="A274" s="37"/>
      <c r="B274" s="38"/>
      <c r="C274" s="182" t="s">
        <v>382</v>
      </c>
      <c r="D274" s="182" t="s">
        <v>167</v>
      </c>
      <c r="E274" s="183" t="s">
        <v>383</v>
      </c>
      <c r="F274" s="184" t="s">
        <v>384</v>
      </c>
      <c r="G274" s="185" t="s">
        <v>380</v>
      </c>
      <c r="H274" s="186">
        <v>50</v>
      </c>
      <c r="I274" s="187"/>
      <c r="J274" s="188">
        <f>ROUND(I274*H274,2)</f>
        <v>0</v>
      </c>
      <c r="K274" s="184" t="s">
        <v>366</v>
      </c>
      <c r="L274" s="42"/>
      <c r="M274" s="189" t="s">
        <v>21</v>
      </c>
      <c r="N274" s="190" t="s">
        <v>44</v>
      </c>
      <c r="O274" s="67"/>
      <c r="P274" s="191">
        <f>O274*H274</f>
        <v>0</v>
      </c>
      <c r="Q274" s="191">
        <v>0</v>
      </c>
      <c r="R274" s="191">
        <f>Q274*H274</f>
        <v>0</v>
      </c>
      <c r="S274" s="191">
        <v>0</v>
      </c>
      <c r="T274" s="192">
        <f>S274*H274</f>
        <v>0</v>
      </c>
      <c r="U274" s="37"/>
      <c r="V274" s="37"/>
      <c r="W274" s="37"/>
      <c r="X274" s="37"/>
      <c r="Y274" s="37"/>
      <c r="Z274" s="37"/>
      <c r="AA274" s="37"/>
      <c r="AB274" s="37"/>
      <c r="AC274" s="37"/>
      <c r="AD274" s="37"/>
      <c r="AE274" s="37"/>
      <c r="AR274" s="193" t="s">
        <v>172</v>
      </c>
      <c r="AT274" s="193" t="s">
        <v>167</v>
      </c>
      <c r="AU274" s="193" t="s">
        <v>83</v>
      </c>
      <c r="AY274" s="20" t="s">
        <v>165</v>
      </c>
      <c r="BE274" s="194">
        <f>IF(N274="základní",J274,0)</f>
        <v>0</v>
      </c>
      <c r="BF274" s="194">
        <f>IF(N274="snížená",J274,0)</f>
        <v>0</v>
      </c>
      <c r="BG274" s="194">
        <f>IF(N274="zákl. přenesená",J274,0)</f>
        <v>0</v>
      </c>
      <c r="BH274" s="194">
        <f>IF(N274="sníž. přenesená",J274,0)</f>
        <v>0</v>
      </c>
      <c r="BI274" s="194">
        <f>IF(N274="nulová",J274,0)</f>
        <v>0</v>
      </c>
      <c r="BJ274" s="20" t="s">
        <v>81</v>
      </c>
      <c r="BK274" s="194">
        <f>ROUND(I274*H274,2)</f>
        <v>0</v>
      </c>
      <c r="BL274" s="20" t="s">
        <v>172</v>
      </c>
      <c r="BM274" s="193" t="s">
        <v>385</v>
      </c>
    </row>
    <row r="275" spans="1:65" s="2" customFormat="1" ht="21.75" customHeight="1">
      <c r="A275" s="37"/>
      <c r="B275" s="38"/>
      <c r="C275" s="182" t="s">
        <v>386</v>
      </c>
      <c r="D275" s="182" t="s">
        <v>167</v>
      </c>
      <c r="E275" s="183" t="s">
        <v>387</v>
      </c>
      <c r="F275" s="184" t="s">
        <v>388</v>
      </c>
      <c r="G275" s="185" t="s">
        <v>389</v>
      </c>
      <c r="H275" s="186">
        <v>1</v>
      </c>
      <c r="I275" s="187"/>
      <c r="J275" s="188">
        <f>ROUND(I275*H275,2)</f>
        <v>0</v>
      </c>
      <c r="K275" s="184" t="s">
        <v>366</v>
      </c>
      <c r="L275" s="42"/>
      <c r="M275" s="189" t="s">
        <v>21</v>
      </c>
      <c r="N275" s="190" t="s">
        <v>44</v>
      </c>
      <c r="O275" s="67"/>
      <c r="P275" s="191">
        <f>O275*H275</f>
        <v>0</v>
      </c>
      <c r="Q275" s="191">
        <v>0</v>
      </c>
      <c r="R275" s="191">
        <f>Q275*H275</f>
        <v>0</v>
      </c>
      <c r="S275" s="191">
        <v>0</v>
      </c>
      <c r="T275" s="192">
        <f>S275*H275</f>
        <v>0</v>
      </c>
      <c r="U275" s="37"/>
      <c r="V275" s="37"/>
      <c r="W275" s="37"/>
      <c r="X275" s="37"/>
      <c r="Y275" s="37"/>
      <c r="Z275" s="37"/>
      <c r="AA275" s="37"/>
      <c r="AB275" s="37"/>
      <c r="AC275" s="37"/>
      <c r="AD275" s="37"/>
      <c r="AE275" s="37"/>
      <c r="AR275" s="193" t="s">
        <v>172</v>
      </c>
      <c r="AT275" s="193" t="s">
        <v>167</v>
      </c>
      <c r="AU275" s="193" t="s">
        <v>83</v>
      </c>
      <c r="AY275" s="20" t="s">
        <v>165</v>
      </c>
      <c r="BE275" s="194">
        <f>IF(N275="základní",J275,0)</f>
        <v>0</v>
      </c>
      <c r="BF275" s="194">
        <f>IF(N275="snížená",J275,0)</f>
        <v>0</v>
      </c>
      <c r="BG275" s="194">
        <f>IF(N275="zákl. přenesená",J275,0)</f>
        <v>0</v>
      </c>
      <c r="BH275" s="194">
        <f>IF(N275="sníž. přenesená",J275,0)</f>
        <v>0</v>
      </c>
      <c r="BI275" s="194">
        <f>IF(N275="nulová",J275,0)</f>
        <v>0</v>
      </c>
      <c r="BJ275" s="20" t="s">
        <v>81</v>
      </c>
      <c r="BK275" s="194">
        <f>ROUND(I275*H275,2)</f>
        <v>0</v>
      </c>
      <c r="BL275" s="20" t="s">
        <v>172</v>
      </c>
      <c r="BM275" s="193" t="s">
        <v>390</v>
      </c>
    </row>
    <row r="276" spans="1:65" s="2" customFormat="1" ht="29.25">
      <c r="A276" s="37"/>
      <c r="B276" s="38"/>
      <c r="C276" s="39"/>
      <c r="D276" s="202" t="s">
        <v>360</v>
      </c>
      <c r="E276" s="39"/>
      <c r="F276" s="244" t="s">
        <v>391</v>
      </c>
      <c r="G276" s="39"/>
      <c r="H276" s="39"/>
      <c r="I276" s="197"/>
      <c r="J276" s="39"/>
      <c r="K276" s="39"/>
      <c r="L276" s="42"/>
      <c r="M276" s="198"/>
      <c r="N276" s="199"/>
      <c r="O276" s="67"/>
      <c r="P276" s="67"/>
      <c r="Q276" s="67"/>
      <c r="R276" s="67"/>
      <c r="S276" s="67"/>
      <c r="T276" s="68"/>
      <c r="U276" s="37"/>
      <c r="V276" s="37"/>
      <c r="W276" s="37"/>
      <c r="X276" s="37"/>
      <c r="Y276" s="37"/>
      <c r="Z276" s="37"/>
      <c r="AA276" s="37"/>
      <c r="AB276" s="37"/>
      <c r="AC276" s="37"/>
      <c r="AD276" s="37"/>
      <c r="AE276" s="37"/>
      <c r="AT276" s="20" t="s">
        <v>360</v>
      </c>
      <c r="AU276" s="20" t="s">
        <v>83</v>
      </c>
    </row>
    <row r="277" spans="1:65" s="2" customFormat="1" ht="24.2" customHeight="1">
      <c r="A277" s="37"/>
      <c r="B277" s="38"/>
      <c r="C277" s="182" t="s">
        <v>392</v>
      </c>
      <c r="D277" s="182" t="s">
        <v>167</v>
      </c>
      <c r="E277" s="183" t="s">
        <v>393</v>
      </c>
      <c r="F277" s="184" t="s">
        <v>394</v>
      </c>
      <c r="G277" s="185" t="s">
        <v>389</v>
      </c>
      <c r="H277" s="186">
        <v>3</v>
      </c>
      <c r="I277" s="187"/>
      <c r="J277" s="188">
        <f>ROUND(I277*H277,2)</f>
        <v>0</v>
      </c>
      <c r="K277" s="184" t="s">
        <v>366</v>
      </c>
      <c r="L277" s="42"/>
      <c r="M277" s="189" t="s">
        <v>21</v>
      </c>
      <c r="N277" s="190" t="s">
        <v>44</v>
      </c>
      <c r="O277" s="67"/>
      <c r="P277" s="191">
        <f>O277*H277</f>
        <v>0</v>
      </c>
      <c r="Q277" s="191">
        <v>0</v>
      </c>
      <c r="R277" s="191">
        <f>Q277*H277</f>
        <v>0</v>
      </c>
      <c r="S277" s="191">
        <v>0</v>
      </c>
      <c r="T277" s="192">
        <f>S277*H277</f>
        <v>0</v>
      </c>
      <c r="U277" s="37"/>
      <c r="V277" s="37"/>
      <c r="W277" s="37"/>
      <c r="X277" s="37"/>
      <c r="Y277" s="37"/>
      <c r="Z277" s="37"/>
      <c r="AA277" s="37"/>
      <c r="AB277" s="37"/>
      <c r="AC277" s="37"/>
      <c r="AD277" s="37"/>
      <c r="AE277" s="37"/>
      <c r="AR277" s="193" t="s">
        <v>172</v>
      </c>
      <c r="AT277" s="193" t="s">
        <v>167</v>
      </c>
      <c r="AU277" s="193" t="s">
        <v>83</v>
      </c>
      <c r="AY277" s="20" t="s">
        <v>165</v>
      </c>
      <c r="BE277" s="194">
        <f>IF(N277="základní",J277,0)</f>
        <v>0</v>
      </c>
      <c r="BF277" s="194">
        <f>IF(N277="snížená",J277,0)</f>
        <v>0</v>
      </c>
      <c r="BG277" s="194">
        <f>IF(N277="zákl. přenesená",J277,0)</f>
        <v>0</v>
      </c>
      <c r="BH277" s="194">
        <f>IF(N277="sníž. přenesená",J277,0)</f>
        <v>0</v>
      </c>
      <c r="BI277" s="194">
        <f>IF(N277="nulová",J277,0)</f>
        <v>0</v>
      </c>
      <c r="BJ277" s="20" t="s">
        <v>81</v>
      </c>
      <c r="BK277" s="194">
        <f>ROUND(I277*H277,2)</f>
        <v>0</v>
      </c>
      <c r="BL277" s="20" t="s">
        <v>172</v>
      </c>
      <c r="BM277" s="193" t="s">
        <v>395</v>
      </c>
    </row>
    <row r="278" spans="1:65" s="2" customFormat="1" ht="24.2" customHeight="1">
      <c r="A278" s="37"/>
      <c r="B278" s="38"/>
      <c r="C278" s="182" t="s">
        <v>396</v>
      </c>
      <c r="D278" s="182" t="s">
        <v>167</v>
      </c>
      <c r="E278" s="183" t="s">
        <v>397</v>
      </c>
      <c r="F278" s="184" t="s">
        <v>398</v>
      </c>
      <c r="G278" s="185" t="s">
        <v>113</v>
      </c>
      <c r="H278" s="186">
        <v>542.64</v>
      </c>
      <c r="I278" s="187"/>
      <c r="J278" s="188">
        <f>ROUND(I278*H278,2)</f>
        <v>0</v>
      </c>
      <c r="K278" s="184" t="s">
        <v>171</v>
      </c>
      <c r="L278" s="42"/>
      <c r="M278" s="189" t="s">
        <v>21</v>
      </c>
      <c r="N278" s="190" t="s">
        <v>44</v>
      </c>
      <c r="O278" s="67"/>
      <c r="P278" s="191">
        <f>O278*H278</f>
        <v>0</v>
      </c>
      <c r="Q278" s="191">
        <v>4.0000000000000003E-5</v>
      </c>
      <c r="R278" s="191">
        <f>Q278*H278</f>
        <v>2.1705600000000002E-2</v>
      </c>
      <c r="S278" s="191">
        <v>0</v>
      </c>
      <c r="T278" s="192">
        <f>S278*H278</f>
        <v>0</v>
      </c>
      <c r="U278" s="37"/>
      <c r="V278" s="37"/>
      <c r="W278" s="37"/>
      <c r="X278" s="37"/>
      <c r="Y278" s="37"/>
      <c r="Z278" s="37"/>
      <c r="AA278" s="37"/>
      <c r="AB278" s="37"/>
      <c r="AC278" s="37"/>
      <c r="AD278" s="37"/>
      <c r="AE278" s="37"/>
      <c r="AR278" s="193" t="s">
        <v>172</v>
      </c>
      <c r="AT278" s="193" t="s">
        <v>167</v>
      </c>
      <c r="AU278" s="193" t="s">
        <v>83</v>
      </c>
      <c r="AY278" s="20" t="s">
        <v>165</v>
      </c>
      <c r="BE278" s="194">
        <f>IF(N278="základní",J278,0)</f>
        <v>0</v>
      </c>
      <c r="BF278" s="194">
        <f>IF(N278="snížená",J278,0)</f>
        <v>0</v>
      </c>
      <c r="BG278" s="194">
        <f>IF(N278="zákl. přenesená",J278,0)</f>
        <v>0</v>
      </c>
      <c r="BH278" s="194">
        <f>IF(N278="sníž. přenesená",J278,0)</f>
        <v>0</v>
      </c>
      <c r="BI278" s="194">
        <f>IF(N278="nulová",J278,0)</f>
        <v>0</v>
      </c>
      <c r="BJ278" s="20" t="s">
        <v>81</v>
      </c>
      <c r="BK278" s="194">
        <f>ROUND(I278*H278,2)</f>
        <v>0</v>
      </c>
      <c r="BL278" s="20" t="s">
        <v>172</v>
      </c>
      <c r="BM278" s="193" t="s">
        <v>399</v>
      </c>
    </row>
    <row r="279" spans="1:65" s="2" customFormat="1" ht="11.25">
      <c r="A279" s="37"/>
      <c r="B279" s="38"/>
      <c r="C279" s="39"/>
      <c r="D279" s="195" t="s">
        <v>174</v>
      </c>
      <c r="E279" s="39"/>
      <c r="F279" s="196" t="s">
        <v>400</v>
      </c>
      <c r="G279" s="39"/>
      <c r="H279" s="39"/>
      <c r="I279" s="197"/>
      <c r="J279" s="39"/>
      <c r="K279" s="39"/>
      <c r="L279" s="42"/>
      <c r="M279" s="198"/>
      <c r="N279" s="199"/>
      <c r="O279" s="67"/>
      <c r="P279" s="67"/>
      <c r="Q279" s="67"/>
      <c r="R279" s="67"/>
      <c r="S279" s="67"/>
      <c r="T279" s="68"/>
      <c r="U279" s="37"/>
      <c r="V279" s="37"/>
      <c r="W279" s="37"/>
      <c r="X279" s="37"/>
      <c r="Y279" s="37"/>
      <c r="Z279" s="37"/>
      <c r="AA279" s="37"/>
      <c r="AB279" s="37"/>
      <c r="AC279" s="37"/>
      <c r="AD279" s="37"/>
      <c r="AE279" s="37"/>
      <c r="AT279" s="20" t="s">
        <v>174</v>
      </c>
      <c r="AU279" s="20" t="s">
        <v>83</v>
      </c>
    </row>
    <row r="280" spans="1:65" s="13" customFormat="1" ht="11.25">
      <c r="B280" s="200"/>
      <c r="C280" s="201"/>
      <c r="D280" s="202" t="s">
        <v>176</v>
      </c>
      <c r="E280" s="203" t="s">
        <v>21</v>
      </c>
      <c r="F280" s="204" t="s">
        <v>307</v>
      </c>
      <c r="G280" s="201"/>
      <c r="H280" s="205">
        <v>333.75</v>
      </c>
      <c r="I280" s="206"/>
      <c r="J280" s="201"/>
      <c r="K280" s="201"/>
      <c r="L280" s="207"/>
      <c r="M280" s="208"/>
      <c r="N280" s="209"/>
      <c r="O280" s="209"/>
      <c r="P280" s="209"/>
      <c r="Q280" s="209"/>
      <c r="R280" s="209"/>
      <c r="S280" s="209"/>
      <c r="T280" s="210"/>
      <c r="AT280" s="211" t="s">
        <v>176</v>
      </c>
      <c r="AU280" s="211" t="s">
        <v>83</v>
      </c>
      <c r="AV280" s="13" t="s">
        <v>83</v>
      </c>
      <c r="AW280" s="13" t="s">
        <v>34</v>
      </c>
      <c r="AX280" s="13" t="s">
        <v>73</v>
      </c>
      <c r="AY280" s="211" t="s">
        <v>165</v>
      </c>
    </row>
    <row r="281" spans="1:65" s="13" customFormat="1" ht="11.25">
      <c r="B281" s="200"/>
      <c r="C281" s="201"/>
      <c r="D281" s="202" t="s">
        <v>176</v>
      </c>
      <c r="E281" s="203" t="s">
        <v>21</v>
      </c>
      <c r="F281" s="204" t="s">
        <v>308</v>
      </c>
      <c r="G281" s="201"/>
      <c r="H281" s="205">
        <v>171.68</v>
      </c>
      <c r="I281" s="206"/>
      <c r="J281" s="201"/>
      <c r="K281" s="201"/>
      <c r="L281" s="207"/>
      <c r="M281" s="208"/>
      <c r="N281" s="209"/>
      <c r="O281" s="209"/>
      <c r="P281" s="209"/>
      <c r="Q281" s="209"/>
      <c r="R281" s="209"/>
      <c r="S281" s="209"/>
      <c r="T281" s="210"/>
      <c r="AT281" s="211" t="s">
        <v>176</v>
      </c>
      <c r="AU281" s="211" t="s">
        <v>83</v>
      </c>
      <c r="AV281" s="13" t="s">
        <v>83</v>
      </c>
      <c r="AW281" s="13" t="s">
        <v>34</v>
      </c>
      <c r="AX281" s="13" t="s">
        <v>73</v>
      </c>
      <c r="AY281" s="211" t="s">
        <v>165</v>
      </c>
    </row>
    <row r="282" spans="1:65" s="14" customFormat="1" ht="11.25">
      <c r="B282" s="212"/>
      <c r="C282" s="213"/>
      <c r="D282" s="202" t="s">
        <v>176</v>
      </c>
      <c r="E282" s="214" t="s">
        <v>21</v>
      </c>
      <c r="F282" s="215" t="s">
        <v>178</v>
      </c>
      <c r="G282" s="213"/>
      <c r="H282" s="216">
        <v>505.43</v>
      </c>
      <c r="I282" s="217"/>
      <c r="J282" s="213"/>
      <c r="K282" s="213"/>
      <c r="L282" s="218"/>
      <c r="M282" s="219"/>
      <c r="N282" s="220"/>
      <c r="O282" s="220"/>
      <c r="P282" s="220"/>
      <c r="Q282" s="220"/>
      <c r="R282" s="220"/>
      <c r="S282" s="220"/>
      <c r="T282" s="221"/>
      <c r="AT282" s="222" t="s">
        <v>176</v>
      </c>
      <c r="AU282" s="222" t="s">
        <v>83</v>
      </c>
      <c r="AV282" s="14" t="s">
        <v>93</v>
      </c>
      <c r="AW282" s="14" t="s">
        <v>34</v>
      </c>
      <c r="AX282" s="14" t="s">
        <v>73</v>
      </c>
      <c r="AY282" s="222" t="s">
        <v>165</v>
      </c>
    </row>
    <row r="283" spans="1:65" s="13" customFormat="1" ht="11.25">
      <c r="B283" s="200"/>
      <c r="C283" s="201"/>
      <c r="D283" s="202" t="s">
        <v>176</v>
      </c>
      <c r="E283" s="203" t="s">
        <v>21</v>
      </c>
      <c r="F283" s="204" t="s">
        <v>337</v>
      </c>
      <c r="G283" s="201"/>
      <c r="H283" s="205">
        <v>37.21</v>
      </c>
      <c r="I283" s="206"/>
      <c r="J283" s="201"/>
      <c r="K283" s="201"/>
      <c r="L283" s="207"/>
      <c r="M283" s="208"/>
      <c r="N283" s="209"/>
      <c r="O283" s="209"/>
      <c r="P283" s="209"/>
      <c r="Q283" s="209"/>
      <c r="R283" s="209"/>
      <c r="S283" s="209"/>
      <c r="T283" s="210"/>
      <c r="AT283" s="211" t="s">
        <v>176</v>
      </c>
      <c r="AU283" s="211" t="s">
        <v>83</v>
      </c>
      <c r="AV283" s="13" t="s">
        <v>83</v>
      </c>
      <c r="AW283" s="13" t="s">
        <v>34</v>
      </c>
      <c r="AX283" s="13" t="s">
        <v>73</v>
      </c>
      <c r="AY283" s="211" t="s">
        <v>165</v>
      </c>
    </row>
    <row r="284" spans="1:65" s="14" customFormat="1" ht="11.25">
      <c r="B284" s="212"/>
      <c r="C284" s="213"/>
      <c r="D284" s="202" t="s">
        <v>176</v>
      </c>
      <c r="E284" s="214" t="s">
        <v>21</v>
      </c>
      <c r="F284" s="215" t="s">
        <v>178</v>
      </c>
      <c r="G284" s="213"/>
      <c r="H284" s="216">
        <v>37.21</v>
      </c>
      <c r="I284" s="217"/>
      <c r="J284" s="213"/>
      <c r="K284" s="213"/>
      <c r="L284" s="218"/>
      <c r="M284" s="219"/>
      <c r="N284" s="220"/>
      <c r="O284" s="220"/>
      <c r="P284" s="220"/>
      <c r="Q284" s="220"/>
      <c r="R284" s="220"/>
      <c r="S284" s="220"/>
      <c r="T284" s="221"/>
      <c r="AT284" s="222" t="s">
        <v>176</v>
      </c>
      <c r="AU284" s="222" t="s">
        <v>83</v>
      </c>
      <c r="AV284" s="14" t="s">
        <v>93</v>
      </c>
      <c r="AW284" s="14" t="s">
        <v>34</v>
      </c>
      <c r="AX284" s="14" t="s">
        <v>73</v>
      </c>
      <c r="AY284" s="222" t="s">
        <v>165</v>
      </c>
    </row>
    <row r="285" spans="1:65" s="15" customFormat="1" ht="11.25">
      <c r="B285" s="223"/>
      <c r="C285" s="224"/>
      <c r="D285" s="202" t="s">
        <v>176</v>
      </c>
      <c r="E285" s="225" t="s">
        <v>21</v>
      </c>
      <c r="F285" s="226" t="s">
        <v>186</v>
      </c>
      <c r="G285" s="224"/>
      <c r="H285" s="227">
        <v>542.64</v>
      </c>
      <c r="I285" s="228"/>
      <c r="J285" s="224"/>
      <c r="K285" s="224"/>
      <c r="L285" s="229"/>
      <c r="M285" s="230"/>
      <c r="N285" s="231"/>
      <c r="O285" s="231"/>
      <c r="P285" s="231"/>
      <c r="Q285" s="231"/>
      <c r="R285" s="231"/>
      <c r="S285" s="231"/>
      <c r="T285" s="232"/>
      <c r="AT285" s="233" t="s">
        <v>176</v>
      </c>
      <c r="AU285" s="233" t="s">
        <v>83</v>
      </c>
      <c r="AV285" s="15" t="s">
        <v>172</v>
      </c>
      <c r="AW285" s="15" t="s">
        <v>34</v>
      </c>
      <c r="AX285" s="15" t="s">
        <v>81</v>
      </c>
      <c r="AY285" s="233" t="s">
        <v>165</v>
      </c>
    </row>
    <row r="286" spans="1:65" s="2" customFormat="1" ht="16.5" customHeight="1">
      <c r="A286" s="37"/>
      <c r="B286" s="38"/>
      <c r="C286" s="182" t="s">
        <v>401</v>
      </c>
      <c r="D286" s="182" t="s">
        <v>167</v>
      </c>
      <c r="E286" s="183" t="s">
        <v>402</v>
      </c>
      <c r="F286" s="184" t="s">
        <v>403</v>
      </c>
      <c r="G286" s="185" t="s">
        <v>170</v>
      </c>
      <c r="H286" s="186">
        <v>6</v>
      </c>
      <c r="I286" s="187"/>
      <c r="J286" s="188">
        <f>ROUND(I286*H286,2)</f>
        <v>0</v>
      </c>
      <c r="K286" s="184" t="s">
        <v>171</v>
      </c>
      <c r="L286" s="42"/>
      <c r="M286" s="189" t="s">
        <v>21</v>
      </c>
      <c r="N286" s="190" t="s">
        <v>44</v>
      </c>
      <c r="O286" s="67"/>
      <c r="P286" s="191">
        <f>O286*H286</f>
        <v>0</v>
      </c>
      <c r="Q286" s="191">
        <v>1.8000000000000001E-4</v>
      </c>
      <c r="R286" s="191">
        <f>Q286*H286</f>
        <v>1.08E-3</v>
      </c>
      <c r="S286" s="191">
        <v>0</v>
      </c>
      <c r="T286" s="192">
        <f>S286*H286</f>
        <v>0</v>
      </c>
      <c r="U286" s="37"/>
      <c r="V286" s="37"/>
      <c r="W286" s="37"/>
      <c r="X286" s="37"/>
      <c r="Y286" s="37"/>
      <c r="Z286" s="37"/>
      <c r="AA286" s="37"/>
      <c r="AB286" s="37"/>
      <c r="AC286" s="37"/>
      <c r="AD286" s="37"/>
      <c r="AE286" s="37"/>
      <c r="AR286" s="193" t="s">
        <v>172</v>
      </c>
      <c r="AT286" s="193" t="s">
        <v>167</v>
      </c>
      <c r="AU286" s="193" t="s">
        <v>83</v>
      </c>
      <c r="AY286" s="20" t="s">
        <v>165</v>
      </c>
      <c r="BE286" s="194">
        <f>IF(N286="základní",J286,0)</f>
        <v>0</v>
      </c>
      <c r="BF286" s="194">
        <f>IF(N286="snížená",J286,0)</f>
        <v>0</v>
      </c>
      <c r="BG286" s="194">
        <f>IF(N286="zákl. přenesená",J286,0)</f>
        <v>0</v>
      </c>
      <c r="BH286" s="194">
        <f>IF(N286="sníž. přenesená",J286,0)</f>
        <v>0</v>
      </c>
      <c r="BI286" s="194">
        <f>IF(N286="nulová",J286,0)</f>
        <v>0</v>
      </c>
      <c r="BJ286" s="20" t="s">
        <v>81</v>
      </c>
      <c r="BK286" s="194">
        <f>ROUND(I286*H286,2)</f>
        <v>0</v>
      </c>
      <c r="BL286" s="20" t="s">
        <v>172</v>
      </c>
      <c r="BM286" s="193" t="s">
        <v>404</v>
      </c>
    </row>
    <row r="287" spans="1:65" s="2" customFormat="1" ht="11.25">
      <c r="A287" s="37"/>
      <c r="B287" s="38"/>
      <c r="C287" s="39"/>
      <c r="D287" s="195" t="s">
        <v>174</v>
      </c>
      <c r="E287" s="39"/>
      <c r="F287" s="196" t="s">
        <v>405</v>
      </c>
      <c r="G287" s="39"/>
      <c r="H287" s="39"/>
      <c r="I287" s="197"/>
      <c r="J287" s="39"/>
      <c r="K287" s="39"/>
      <c r="L287" s="42"/>
      <c r="M287" s="198"/>
      <c r="N287" s="199"/>
      <c r="O287" s="67"/>
      <c r="P287" s="67"/>
      <c r="Q287" s="67"/>
      <c r="R287" s="67"/>
      <c r="S287" s="67"/>
      <c r="T287" s="68"/>
      <c r="U287" s="37"/>
      <c r="V287" s="37"/>
      <c r="W287" s="37"/>
      <c r="X287" s="37"/>
      <c r="Y287" s="37"/>
      <c r="Z287" s="37"/>
      <c r="AA287" s="37"/>
      <c r="AB287" s="37"/>
      <c r="AC287" s="37"/>
      <c r="AD287" s="37"/>
      <c r="AE287" s="37"/>
      <c r="AT287" s="20" t="s">
        <v>174</v>
      </c>
      <c r="AU287" s="20" t="s">
        <v>83</v>
      </c>
    </row>
    <row r="288" spans="1:65" s="2" customFormat="1" ht="68.25">
      <c r="A288" s="37"/>
      <c r="B288" s="38"/>
      <c r="C288" s="39"/>
      <c r="D288" s="202" t="s">
        <v>360</v>
      </c>
      <c r="E288" s="39"/>
      <c r="F288" s="244" t="s">
        <v>406</v>
      </c>
      <c r="G288" s="39"/>
      <c r="H288" s="39"/>
      <c r="I288" s="197"/>
      <c r="J288" s="39"/>
      <c r="K288" s="39"/>
      <c r="L288" s="42"/>
      <c r="M288" s="198"/>
      <c r="N288" s="199"/>
      <c r="O288" s="67"/>
      <c r="P288" s="67"/>
      <c r="Q288" s="67"/>
      <c r="R288" s="67"/>
      <c r="S288" s="67"/>
      <c r="T288" s="68"/>
      <c r="U288" s="37"/>
      <c r="V288" s="37"/>
      <c r="W288" s="37"/>
      <c r="X288" s="37"/>
      <c r="Y288" s="37"/>
      <c r="Z288" s="37"/>
      <c r="AA288" s="37"/>
      <c r="AB288" s="37"/>
      <c r="AC288" s="37"/>
      <c r="AD288" s="37"/>
      <c r="AE288" s="37"/>
      <c r="AT288" s="20" t="s">
        <v>360</v>
      </c>
      <c r="AU288" s="20" t="s">
        <v>83</v>
      </c>
    </row>
    <row r="289" spans="1:65" s="16" customFormat="1" ht="11.25">
      <c r="B289" s="234"/>
      <c r="C289" s="235"/>
      <c r="D289" s="202" t="s">
        <v>176</v>
      </c>
      <c r="E289" s="236" t="s">
        <v>21</v>
      </c>
      <c r="F289" s="237" t="s">
        <v>407</v>
      </c>
      <c r="G289" s="235"/>
      <c r="H289" s="236" t="s">
        <v>21</v>
      </c>
      <c r="I289" s="238"/>
      <c r="J289" s="235"/>
      <c r="K289" s="235"/>
      <c r="L289" s="239"/>
      <c r="M289" s="240"/>
      <c r="N289" s="241"/>
      <c r="O289" s="241"/>
      <c r="P289" s="241"/>
      <c r="Q289" s="241"/>
      <c r="R289" s="241"/>
      <c r="S289" s="241"/>
      <c r="T289" s="242"/>
      <c r="AT289" s="243" t="s">
        <v>176</v>
      </c>
      <c r="AU289" s="243" t="s">
        <v>83</v>
      </c>
      <c r="AV289" s="16" t="s">
        <v>81</v>
      </c>
      <c r="AW289" s="16" t="s">
        <v>34</v>
      </c>
      <c r="AX289" s="16" t="s">
        <v>73</v>
      </c>
      <c r="AY289" s="243" t="s">
        <v>165</v>
      </c>
    </row>
    <row r="290" spans="1:65" s="13" customFormat="1" ht="11.25">
      <c r="B290" s="200"/>
      <c r="C290" s="201"/>
      <c r="D290" s="202" t="s">
        <v>176</v>
      </c>
      <c r="E290" s="203" t="s">
        <v>21</v>
      </c>
      <c r="F290" s="204" t="s">
        <v>408</v>
      </c>
      <c r="G290" s="201"/>
      <c r="H290" s="205">
        <v>6</v>
      </c>
      <c r="I290" s="206"/>
      <c r="J290" s="201"/>
      <c r="K290" s="201"/>
      <c r="L290" s="207"/>
      <c r="M290" s="208"/>
      <c r="N290" s="209"/>
      <c r="O290" s="209"/>
      <c r="P290" s="209"/>
      <c r="Q290" s="209"/>
      <c r="R290" s="209"/>
      <c r="S290" s="209"/>
      <c r="T290" s="210"/>
      <c r="AT290" s="211" t="s">
        <v>176</v>
      </c>
      <c r="AU290" s="211" t="s">
        <v>83</v>
      </c>
      <c r="AV290" s="13" t="s">
        <v>83</v>
      </c>
      <c r="AW290" s="13" t="s">
        <v>34</v>
      </c>
      <c r="AX290" s="13" t="s">
        <v>73</v>
      </c>
      <c r="AY290" s="211" t="s">
        <v>165</v>
      </c>
    </row>
    <row r="291" spans="1:65" s="14" customFormat="1" ht="11.25">
      <c r="B291" s="212"/>
      <c r="C291" s="213"/>
      <c r="D291" s="202" t="s">
        <v>176</v>
      </c>
      <c r="E291" s="214" t="s">
        <v>21</v>
      </c>
      <c r="F291" s="215" t="s">
        <v>178</v>
      </c>
      <c r="G291" s="213"/>
      <c r="H291" s="216">
        <v>6</v>
      </c>
      <c r="I291" s="217"/>
      <c r="J291" s="213"/>
      <c r="K291" s="213"/>
      <c r="L291" s="218"/>
      <c r="M291" s="219"/>
      <c r="N291" s="220"/>
      <c r="O291" s="220"/>
      <c r="P291" s="220"/>
      <c r="Q291" s="220"/>
      <c r="R291" s="220"/>
      <c r="S291" s="220"/>
      <c r="T291" s="221"/>
      <c r="AT291" s="222" t="s">
        <v>176</v>
      </c>
      <c r="AU291" s="222" t="s">
        <v>83</v>
      </c>
      <c r="AV291" s="14" t="s">
        <v>93</v>
      </c>
      <c r="AW291" s="14" t="s">
        <v>34</v>
      </c>
      <c r="AX291" s="14" t="s">
        <v>81</v>
      </c>
      <c r="AY291" s="222" t="s">
        <v>165</v>
      </c>
    </row>
    <row r="292" spans="1:65" s="2" customFormat="1" ht="16.5" customHeight="1">
      <c r="A292" s="37"/>
      <c r="B292" s="38"/>
      <c r="C292" s="245" t="s">
        <v>409</v>
      </c>
      <c r="D292" s="245" t="s">
        <v>410</v>
      </c>
      <c r="E292" s="246" t="s">
        <v>411</v>
      </c>
      <c r="F292" s="247" t="s">
        <v>412</v>
      </c>
      <c r="G292" s="248" t="s">
        <v>170</v>
      </c>
      <c r="H292" s="249">
        <v>6</v>
      </c>
      <c r="I292" s="250"/>
      <c r="J292" s="251">
        <f>ROUND(I292*H292,2)</f>
        <v>0</v>
      </c>
      <c r="K292" s="247" t="s">
        <v>171</v>
      </c>
      <c r="L292" s="252"/>
      <c r="M292" s="253" t="s">
        <v>21</v>
      </c>
      <c r="N292" s="254" t="s">
        <v>44</v>
      </c>
      <c r="O292" s="67"/>
      <c r="P292" s="191">
        <f>O292*H292</f>
        <v>0</v>
      </c>
      <c r="Q292" s="191">
        <v>1.2E-2</v>
      </c>
      <c r="R292" s="191">
        <f>Q292*H292</f>
        <v>7.2000000000000008E-2</v>
      </c>
      <c r="S292" s="191">
        <v>0</v>
      </c>
      <c r="T292" s="192">
        <f>S292*H292</f>
        <v>0</v>
      </c>
      <c r="U292" s="37"/>
      <c r="V292" s="37"/>
      <c r="W292" s="37"/>
      <c r="X292" s="37"/>
      <c r="Y292" s="37"/>
      <c r="Z292" s="37"/>
      <c r="AA292" s="37"/>
      <c r="AB292" s="37"/>
      <c r="AC292" s="37"/>
      <c r="AD292" s="37"/>
      <c r="AE292" s="37"/>
      <c r="AR292" s="193" t="s">
        <v>219</v>
      </c>
      <c r="AT292" s="193" t="s">
        <v>410</v>
      </c>
      <c r="AU292" s="193" t="s">
        <v>83</v>
      </c>
      <c r="AY292" s="20" t="s">
        <v>165</v>
      </c>
      <c r="BE292" s="194">
        <f>IF(N292="základní",J292,0)</f>
        <v>0</v>
      </c>
      <c r="BF292" s="194">
        <f>IF(N292="snížená",J292,0)</f>
        <v>0</v>
      </c>
      <c r="BG292" s="194">
        <f>IF(N292="zákl. přenesená",J292,0)</f>
        <v>0</v>
      </c>
      <c r="BH292" s="194">
        <f>IF(N292="sníž. přenesená",J292,0)</f>
        <v>0</v>
      </c>
      <c r="BI292" s="194">
        <f>IF(N292="nulová",J292,0)</f>
        <v>0</v>
      </c>
      <c r="BJ292" s="20" t="s">
        <v>81</v>
      </c>
      <c r="BK292" s="194">
        <f>ROUND(I292*H292,2)</f>
        <v>0</v>
      </c>
      <c r="BL292" s="20" t="s">
        <v>172</v>
      </c>
      <c r="BM292" s="193" t="s">
        <v>413</v>
      </c>
    </row>
    <row r="293" spans="1:65" s="16" customFormat="1" ht="11.25">
      <c r="B293" s="234"/>
      <c r="C293" s="235"/>
      <c r="D293" s="202" t="s">
        <v>176</v>
      </c>
      <c r="E293" s="236" t="s">
        <v>21</v>
      </c>
      <c r="F293" s="237" t="s">
        <v>407</v>
      </c>
      <c r="G293" s="235"/>
      <c r="H293" s="236" t="s">
        <v>21</v>
      </c>
      <c r="I293" s="238"/>
      <c r="J293" s="235"/>
      <c r="K293" s="235"/>
      <c r="L293" s="239"/>
      <c r="M293" s="240"/>
      <c r="N293" s="241"/>
      <c r="O293" s="241"/>
      <c r="P293" s="241"/>
      <c r="Q293" s="241"/>
      <c r="R293" s="241"/>
      <c r="S293" s="241"/>
      <c r="T293" s="242"/>
      <c r="AT293" s="243" t="s">
        <v>176</v>
      </c>
      <c r="AU293" s="243" t="s">
        <v>83</v>
      </c>
      <c r="AV293" s="16" t="s">
        <v>81</v>
      </c>
      <c r="AW293" s="16" t="s">
        <v>34</v>
      </c>
      <c r="AX293" s="16" t="s">
        <v>73</v>
      </c>
      <c r="AY293" s="243" t="s">
        <v>165</v>
      </c>
    </row>
    <row r="294" spans="1:65" s="13" customFormat="1" ht="11.25">
      <c r="B294" s="200"/>
      <c r="C294" s="201"/>
      <c r="D294" s="202" t="s">
        <v>176</v>
      </c>
      <c r="E294" s="203" t="s">
        <v>21</v>
      </c>
      <c r="F294" s="204" t="s">
        <v>408</v>
      </c>
      <c r="G294" s="201"/>
      <c r="H294" s="205">
        <v>6</v>
      </c>
      <c r="I294" s="206"/>
      <c r="J294" s="201"/>
      <c r="K294" s="201"/>
      <c r="L294" s="207"/>
      <c r="M294" s="208"/>
      <c r="N294" s="209"/>
      <c r="O294" s="209"/>
      <c r="P294" s="209"/>
      <c r="Q294" s="209"/>
      <c r="R294" s="209"/>
      <c r="S294" s="209"/>
      <c r="T294" s="210"/>
      <c r="AT294" s="211" t="s">
        <v>176</v>
      </c>
      <c r="AU294" s="211" t="s">
        <v>83</v>
      </c>
      <c r="AV294" s="13" t="s">
        <v>83</v>
      </c>
      <c r="AW294" s="13" t="s">
        <v>34</v>
      </c>
      <c r="AX294" s="13" t="s">
        <v>73</v>
      </c>
      <c r="AY294" s="211" t="s">
        <v>165</v>
      </c>
    </row>
    <row r="295" spans="1:65" s="14" customFormat="1" ht="11.25">
      <c r="B295" s="212"/>
      <c r="C295" s="213"/>
      <c r="D295" s="202" t="s">
        <v>176</v>
      </c>
      <c r="E295" s="214" t="s">
        <v>21</v>
      </c>
      <c r="F295" s="215" t="s">
        <v>178</v>
      </c>
      <c r="G295" s="213"/>
      <c r="H295" s="216">
        <v>6</v>
      </c>
      <c r="I295" s="217"/>
      <c r="J295" s="213"/>
      <c r="K295" s="213"/>
      <c r="L295" s="218"/>
      <c r="M295" s="219"/>
      <c r="N295" s="220"/>
      <c r="O295" s="220"/>
      <c r="P295" s="220"/>
      <c r="Q295" s="220"/>
      <c r="R295" s="220"/>
      <c r="S295" s="220"/>
      <c r="T295" s="221"/>
      <c r="AT295" s="222" t="s">
        <v>176</v>
      </c>
      <c r="AU295" s="222" t="s">
        <v>83</v>
      </c>
      <c r="AV295" s="14" t="s">
        <v>93</v>
      </c>
      <c r="AW295" s="14" t="s">
        <v>34</v>
      </c>
      <c r="AX295" s="14" t="s">
        <v>81</v>
      </c>
      <c r="AY295" s="222" t="s">
        <v>165</v>
      </c>
    </row>
    <row r="296" spans="1:65" s="2" customFormat="1" ht="16.5" customHeight="1">
      <c r="A296" s="37"/>
      <c r="B296" s="38"/>
      <c r="C296" s="182" t="s">
        <v>414</v>
      </c>
      <c r="D296" s="182" t="s">
        <v>167</v>
      </c>
      <c r="E296" s="183" t="s">
        <v>415</v>
      </c>
      <c r="F296" s="184" t="s">
        <v>416</v>
      </c>
      <c r="G296" s="185" t="s">
        <v>170</v>
      </c>
      <c r="H296" s="186">
        <v>6</v>
      </c>
      <c r="I296" s="187"/>
      <c r="J296" s="188">
        <f>ROUND(I296*H296,2)</f>
        <v>0</v>
      </c>
      <c r="K296" s="184" t="s">
        <v>171</v>
      </c>
      <c r="L296" s="42"/>
      <c r="M296" s="189" t="s">
        <v>21</v>
      </c>
      <c r="N296" s="190" t="s">
        <v>44</v>
      </c>
      <c r="O296" s="67"/>
      <c r="P296" s="191">
        <f>O296*H296</f>
        <v>0</v>
      </c>
      <c r="Q296" s="191">
        <v>1.8000000000000001E-4</v>
      </c>
      <c r="R296" s="191">
        <f>Q296*H296</f>
        <v>1.08E-3</v>
      </c>
      <c r="S296" s="191">
        <v>0</v>
      </c>
      <c r="T296" s="192">
        <f>S296*H296</f>
        <v>0</v>
      </c>
      <c r="U296" s="37"/>
      <c r="V296" s="37"/>
      <c r="W296" s="37"/>
      <c r="X296" s="37"/>
      <c r="Y296" s="37"/>
      <c r="Z296" s="37"/>
      <c r="AA296" s="37"/>
      <c r="AB296" s="37"/>
      <c r="AC296" s="37"/>
      <c r="AD296" s="37"/>
      <c r="AE296" s="37"/>
      <c r="AR296" s="193" t="s">
        <v>172</v>
      </c>
      <c r="AT296" s="193" t="s">
        <v>167</v>
      </c>
      <c r="AU296" s="193" t="s">
        <v>83</v>
      </c>
      <c r="AY296" s="20" t="s">
        <v>165</v>
      </c>
      <c r="BE296" s="194">
        <f>IF(N296="základní",J296,0)</f>
        <v>0</v>
      </c>
      <c r="BF296" s="194">
        <f>IF(N296="snížená",J296,0)</f>
        <v>0</v>
      </c>
      <c r="BG296" s="194">
        <f>IF(N296="zákl. přenesená",J296,0)</f>
        <v>0</v>
      </c>
      <c r="BH296" s="194">
        <f>IF(N296="sníž. přenesená",J296,0)</f>
        <v>0</v>
      </c>
      <c r="BI296" s="194">
        <f>IF(N296="nulová",J296,0)</f>
        <v>0</v>
      </c>
      <c r="BJ296" s="20" t="s">
        <v>81</v>
      </c>
      <c r="BK296" s="194">
        <f>ROUND(I296*H296,2)</f>
        <v>0</v>
      </c>
      <c r="BL296" s="20" t="s">
        <v>172</v>
      </c>
      <c r="BM296" s="193" t="s">
        <v>417</v>
      </c>
    </row>
    <row r="297" spans="1:65" s="2" customFormat="1" ht="11.25">
      <c r="A297" s="37"/>
      <c r="B297" s="38"/>
      <c r="C297" s="39"/>
      <c r="D297" s="195" t="s">
        <v>174</v>
      </c>
      <c r="E297" s="39"/>
      <c r="F297" s="196" t="s">
        <v>418</v>
      </c>
      <c r="G297" s="39"/>
      <c r="H297" s="39"/>
      <c r="I297" s="197"/>
      <c r="J297" s="39"/>
      <c r="K297" s="39"/>
      <c r="L297" s="42"/>
      <c r="M297" s="198"/>
      <c r="N297" s="199"/>
      <c r="O297" s="67"/>
      <c r="P297" s="67"/>
      <c r="Q297" s="67"/>
      <c r="R297" s="67"/>
      <c r="S297" s="67"/>
      <c r="T297" s="68"/>
      <c r="U297" s="37"/>
      <c r="V297" s="37"/>
      <c r="W297" s="37"/>
      <c r="X297" s="37"/>
      <c r="Y297" s="37"/>
      <c r="Z297" s="37"/>
      <c r="AA297" s="37"/>
      <c r="AB297" s="37"/>
      <c r="AC297" s="37"/>
      <c r="AD297" s="37"/>
      <c r="AE297" s="37"/>
      <c r="AT297" s="20" t="s">
        <v>174</v>
      </c>
      <c r="AU297" s="20" t="s">
        <v>83</v>
      </c>
    </row>
    <row r="298" spans="1:65" s="13" customFormat="1" ht="11.25">
      <c r="B298" s="200"/>
      <c r="C298" s="201"/>
      <c r="D298" s="202" t="s">
        <v>176</v>
      </c>
      <c r="E298" s="203" t="s">
        <v>21</v>
      </c>
      <c r="F298" s="204" t="s">
        <v>419</v>
      </c>
      <c r="G298" s="201"/>
      <c r="H298" s="205">
        <v>6</v>
      </c>
      <c r="I298" s="206"/>
      <c r="J298" s="201"/>
      <c r="K298" s="201"/>
      <c r="L298" s="207"/>
      <c r="M298" s="208"/>
      <c r="N298" s="209"/>
      <c r="O298" s="209"/>
      <c r="P298" s="209"/>
      <c r="Q298" s="209"/>
      <c r="R298" s="209"/>
      <c r="S298" s="209"/>
      <c r="T298" s="210"/>
      <c r="AT298" s="211" t="s">
        <v>176</v>
      </c>
      <c r="AU298" s="211" t="s">
        <v>83</v>
      </c>
      <c r="AV298" s="13" t="s">
        <v>83</v>
      </c>
      <c r="AW298" s="13" t="s">
        <v>34</v>
      </c>
      <c r="AX298" s="13" t="s">
        <v>73</v>
      </c>
      <c r="AY298" s="211" t="s">
        <v>165</v>
      </c>
    </row>
    <row r="299" spans="1:65" s="14" customFormat="1" ht="11.25">
      <c r="B299" s="212"/>
      <c r="C299" s="213"/>
      <c r="D299" s="202" t="s">
        <v>176</v>
      </c>
      <c r="E299" s="214" t="s">
        <v>21</v>
      </c>
      <c r="F299" s="215" t="s">
        <v>178</v>
      </c>
      <c r="G299" s="213"/>
      <c r="H299" s="216">
        <v>6</v>
      </c>
      <c r="I299" s="217"/>
      <c r="J299" s="213"/>
      <c r="K299" s="213"/>
      <c r="L299" s="218"/>
      <c r="M299" s="219"/>
      <c r="N299" s="220"/>
      <c r="O299" s="220"/>
      <c r="P299" s="220"/>
      <c r="Q299" s="220"/>
      <c r="R299" s="220"/>
      <c r="S299" s="220"/>
      <c r="T299" s="221"/>
      <c r="AT299" s="222" t="s">
        <v>176</v>
      </c>
      <c r="AU299" s="222" t="s">
        <v>83</v>
      </c>
      <c r="AV299" s="14" t="s">
        <v>93</v>
      </c>
      <c r="AW299" s="14" t="s">
        <v>34</v>
      </c>
      <c r="AX299" s="14" t="s">
        <v>81</v>
      </c>
      <c r="AY299" s="222" t="s">
        <v>165</v>
      </c>
    </row>
    <row r="300" spans="1:65" s="2" customFormat="1" ht="16.5" customHeight="1">
      <c r="A300" s="37"/>
      <c r="B300" s="38"/>
      <c r="C300" s="245" t="s">
        <v>420</v>
      </c>
      <c r="D300" s="245" t="s">
        <v>410</v>
      </c>
      <c r="E300" s="246" t="s">
        <v>421</v>
      </c>
      <c r="F300" s="247" t="s">
        <v>422</v>
      </c>
      <c r="G300" s="248" t="s">
        <v>170</v>
      </c>
      <c r="H300" s="249">
        <v>6</v>
      </c>
      <c r="I300" s="250"/>
      <c r="J300" s="251">
        <f>ROUND(I300*H300,2)</f>
        <v>0</v>
      </c>
      <c r="K300" s="247" t="s">
        <v>171</v>
      </c>
      <c r="L300" s="252"/>
      <c r="M300" s="253" t="s">
        <v>21</v>
      </c>
      <c r="N300" s="254" t="s">
        <v>44</v>
      </c>
      <c r="O300" s="67"/>
      <c r="P300" s="191">
        <f>O300*H300</f>
        <v>0</v>
      </c>
      <c r="Q300" s="191">
        <v>5.0000000000000001E-3</v>
      </c>
      <c r="R300" s="191">
        <f>Q300*H300</f>
        <v>0.03</v>
      </c>
      <c r="S300" s="191">
        <v>0</v>
      </c>
      <c r="T300" s="192">
        <f>S300*H300</f>
        <v>0</v>
      </c>
      <c r="U300" s="37"/>
      <c r="V300" s="37"/>
      <c r="W300" s="37"/>
      <c r="X300" s="37"/>
      <c r="Y300" s="37"/>
      <c r="Z300" s="37"/>
      <c r="AA300" s="37"/>
      <c r="AB300" s="37"/>
      <c r="AC300" s="37"/>
      <c r="AD300" s="37"/>
      <c r="AE300" s="37"/>
      <c r="AR300" s="193" t="s">
        <v>219</v>
      </c>
      <c r="AT300" s="193" t="s">
        <v>410</v>
      </c>
      <c r="AU300" s="193" t="s">
        <v>83</v>
      </c>
      <c r="AY300" s="20" t="s">
        <v>165</v>
      </c>
      <c r="BE300" s="194">
        <f>IF(N300="základní",J300,0)</f>
        <v>0</v>
      </c>
      <c r="BF300" s="194">
        <f>IF(N300="snížená",J300,0)</f>
        <v>0</v>
      </c>
      <c r="BG300" s="194">
        <f>IF(N300="zákl. přenesená",J300,0)</f>
        <v>0</v>
      </c>
      <c r="BH300" s="194">
        <f>IF(N300="sníž. přenesená",J300,0)</f>
        <v>0</v>
      </c>
      <c r="BI300" s="194">
        <f>IF(N300="nulová",J300,0)</f>
        <v>0</v>
      </c>
      <c r="BJ300" s="20" t="s">
        <v>81</v>
      </c>
      <c r="BK300" s="194">
        <f>ROUND(I300*H300,2)</f>
        <v>0</v>
      </c>
      <c r="BL300" s="20" t="s">
        <v>172</v>
      </c>
      <c r="BM300" s="193" t="s">
        <v>423</v>
      </c>
    </row>
    <row r="301" spans="1:65" s="2" customFormat="1" ht="21.75" customHeight="1">
      <c r="A301" s="37"/>
      <c r="B301" s="38"/>
      <c r="C301" s="182" t="s">
        <v>424</v>
      </c>
      <c r="D301" s="182" t="s">
        <v>167</v>
      </c>
      <c r="E301" s="183" t="s">
        <v>425</v>
      </c>
      <c r="F301" s="184" t="s">
        <v>426</v>
      </c>
      <c r="G301" s="185" t="s">
        <v>170</v>
      </c>
      <c r="H301" s="186">
        <v>10</v>
      </c>
      <c r="I301" s="187"/>
      <c r="J301" s="188">
        <f>ROUND(I301*H301,2)</f>
        <v>0</v>
      </c>
      <c r="K301" s="184" t="s">
        <v>171</v>
      </c>
      <c r="L301" s="42"/>
      <c r="M301" s="189" t="s">
        <v>21</v>
      </c>
      <c r="N301" s="190" t="s">
        <v>44</v>
      </c>
      <c r="O301" s="67"/>
      <c r="P301" s="191">
        <f>O301*H301</f>
        <v>0</v>
      </c>
      <c r="Q301" s="191">
        <v>2.3000000000000001E-4</v>
      </c>
      <c r="R301" s="191">
        <f>Q301*H301</f>
        <v>2.3E-3</v>
      </c>
      <c r="S301" s="191">
        <v>0</v>
      </c>
      <c r="T301" s="192">
        <f>S301*H301</f>
        <v>0</v>
      </c>
      <c r="U301" s="37"/>
      <c r="V301" s="37"/>
      <c r="W301" s="37"/>
      <c r="X301" s="37"/>
      <c r="Y301" s="37"/>
      <c r="Z301" s="37"/>
      <c r="AA301" s="37"/>
      <c r="AB301" s="37"/>
      <c r="AC301" s="37"/>
      <c r="AD301" s="37"/>
      <c r="AE301" s="37"/>
      <c r="AR301" s="193" t="s">
        <v>172</v>
      </c>
      <c r="AT301" s="193" t="s">
        <v>167</v>
      </c>
      <c r="AU301" s="193" t="s">
        <v>83</v>
      </c>
      <c r="AY301" s="20" t="s">
        <v>165</v>
      </c>
      <c r="BE301" s="194">
        <f>IF(N301="základní",J301,0)</f>
        <v>0</v>
      </c>
      <c r="BF301" s="194">
        <f>IF(N301="snížená",J301,0)</f>
        <v>0</v>
      </c>
      <c r="BG301" s="194">
        <f>IF(N301="zákl. přenesená",J301,0)</f>
        <v>0</v>
      </c>
      <c r="BH301" s="194">
        <f>IF(N301="sníž. přenesená",J301,0)</f>
        <v>0</v>
      </c>
      <c r="BI301" s="194">
        <f>IF(N301="nulová",J301,0)</f>
        <v>0</v>
      </c>
      <c r="BJ301" s="20" t="s">
        <v>81</v>
      </c>
      <c r="BK301" s="194">
        <f>ROUND(I301*H301,2)</f>
        <v>0</v>
      </c>
      <c r="BL301" s="20" t="s">
        <v>172</v>
      </c>
      <c r="BM301" s="193" t="s">
        <v>427</v>
      </c>
    </row>
    <row r="302" spans="1:65" s="2" customFormat="1" ht="11.25">
      <c r="A302" s="37"/>
      <c r="B302" s="38"/>
      <c r="C302" s="39"/>
      <c r="D302" s="195" t="s">
        <v>174</v>
      </c>
      <c r="E302" s="39"/>
      <c r="F302" s="196" t="s">
        <v>428</v>
      </c>
      <c r="G302" s="39"/>
      <c r="H302" s="39"/>
      <c r="I302" s="197"/>
      <c r="J302" s="39"/>
      <c r="K302" s="39"/>
      <c r="L302" s="42"/>
      <c r="M302" s="198"/>
      <c r="N302" s="199"/>
      <c r="O302" s="67"/>
      <c r="P302" s="67"/>
      <c r="Q302" s="67"/>
      <c r="R302" s="67"/>
      <c r="S302" s="67"/>
      <c r="T302" s="68"/>
      <c r="U302" s="37"/>
      <c r="V302" s="37"/>
      <c r="W302" s="37"/>
      <c r="X302" s="37"/>
      <c r="Y302" s="37"/>
      <c r="Z302" s="37"/>
      <c r="AA302" s="37"/>
      <c r="AB302" s="37"/>
      <c r="AC302" s="37"/>
      <c r="AD302" s="37"/>
      <c r="AE302" s="37"/>
      <c r="AT302" s="20" t="s">
        <v>174</v>
      </c>
      <c r="AU302" s="20" t="s">
        <v>83</v>
      </c>
    </row>
    <row r="303" spans="1:65" s="2" customFormat="1" ht="16.5" customHeight="1">
      <c r="A303" s="37"/>
      <c r="B303" s="38"/>
      <c r="C303" s="245" t="s">
        <v>429</v>
      </c>
      <c r="D303" s="245" t="s">
        <v>410</v>
      </c>
      <c r="E303" s="246" t="s">
        <v>430</v>
      </c>
      <c r="F303" s="247" t="s">
        <v>431</v>
      </c>
      <c r="G303" s="248" t="s">
        <v>170</v>
      </c>
      <c r="H303" s="249">
        <v>10</v>
      </c>
      <c r="I303" s="250"/>
      <c r="J303" s="251">
        <f>ROUND(I303*H303,2)</f>
        <v>0</v>
      </c>
      <c r="K303" s="247" t="s">
        <v>171</v>
      </c>
      <c r="L303" s="252"/>
      <c r="M303" s="253" t="s">
        <v>21</v>
      </c>
      <c r="N303" s="254" t="s">
        <v>44</v>
      </c>
      <c r="O303" s="67"/>
      <c r="P303" s="191">
        <f>O303*H303</f>
        <v>0</v>
      </c>
      <c r="Q303" s="191">
        <v>0</v>
      </c>
      <c r="R303" s="191">
        <f>Q303*H303</f>
        <v>0</v>
      </c>
      <c r="S303" s="191">
        <v>0</v>
      </c>
      <c r="T303" s="192">
        <f>S303*H303</f>
        <v>0</v>
      </c>
      <c r="U303" s="37"/>
      <c r="V303" s="37"/>
      <c r="W303" s="37"/>
      <c r="X303" s="37"/>
      <c r="Y303" s="37"/>
      <c r="Z303" s="37"/>
      <c r="AA303" s="37"/>
      <c r="AB303" s="37"/>
      <c r="AC303" s="37"/>
      <c r="AD303" s="37"/>
      <c r="AE303" s="37"/>
      <c r="AR303" s="193" t="s">
        <v>219</v>
      </c>
      <c r="AT303" s="193" t="s">
        <v>410</v>
      </c>
      <c r="AU303" s="193" t="s">
        <v>83</v>
      </c>
      <c r="AY303" s="20" t="s">
        <v>165</v>
      </c>
      <c r="BE303" s="194">
        <f>IF(N303="základní",J303,0)</f>
        <v>0</v>
      </c>
      <c r="BF303" s="194">
        <f>IF(N303="snížená",J303,0)</f>
        <v>0</v>
      </c>
      <c r="BG303" s="194">
        <f>IF(N303="zákl. přenesená",J303,0)</f>
        <v>0</v>
      </c>
      <c r="BH303" s="194">
        <f>IF(N303="sníž. přenesená",J303,0)</f>
        <v>0</v>
      </c>
      <c r="BI303" s="194">
        <f>IF(N303="nulová",J303,0)</f>
        <v>0</v>
      </c>
      <c r="BJ303" s="20" t="s">
        <v>81</v>
      </c>
      <c r="BK303" s="194">
        <f>ROUND(I303*H303,2)</f>
        <v>0</v>
      </c>
      <c r="BL303" s="20" t="s">
        <v>172</v>
      </c>
      <c r="BM303" s="193" t="s">
        <v>432</v>
      </c>
    </row>
    <row r="304" spans="1:65" s="2" customFormat="1" ht="16.5" customHeight="1">
      <c r="A304" s="37"/>
      <c r="B304" s="38"/>
      <c r="C304" s="182" t="s">
        <v>433</v>
      </c>
      <c r="D304" s="182" t="s">
        <v>167</v>
      </c>
      <c r="E304" s="183" t="s">
        <v>434</v>
      </c>
      <c r="F304" s="184" t="s">
        <v>435</v>
      </c>
      <c r="G304" s="185" t="s">
        <v>113</v>
      </c>
      <c r="H304" s="186">
        <v>28.148</v>
      </c>
      <c r="I304" s="187"/>
      <c r="J304" s="188">
        <f>ROUND(I304*H304,2)</f>
        <v>0</v>
      </c>
      <c r="K304" s="184" t="s">
        <v>171</v>
      </c>
      <c r="L304" s="42"/>
      <c r="M304" s="189" t="s">
        <v>21</v>
      </c>
      <c r="N304" s="190" t="s">
        <v>44</v>
      </c>
      <c r="O304" s="67"/>
      <c r="P304" s="191">
        <f>O304*H304</f>
        <v>0</v>
      </c>
      <c r="Q304" s="191">
        <v>0</v>
      </c>
      <c r="R304" s="191">
        <f>Q304*H304</f>
        <v>0</v>
      </c>
      <c r="S304" s="191">
        <v>0.26100000000000001</v>
      </c>
      <c r="T304" s="192">
        <f>S304*H304</f>
        <v>7.3466279999999999</v>
      </c>
      <c r="U304" s="37"/>
      <c r="V304" s="37"/>
      <c r="W304" s="37"/>
      <c r="X304" s="37"/>
      <c r="Y304" s="37"/>
      <c r="Z304" s="37"/>
      <c r="AA304" s="37"/>
      <c r="AB304" s="37"/>
      <c r="AC304" s="37"/>
      <c r="AD304" s="37"/>
      <c r="AE304" s="37"/>
      <c r="AR304" s="193" t="s">
        <v>172</v>
      </c>
      <c r="AT304" s="193" t="s">
        <v>167</v>
      </c>
      <c r="AU304" s="193" t="s">
        <v>83</v>
      </c>
      <c r="AY304" s="20" t="s">
        <v>165</v>
      </c>
      <c r="BE304" s="194">
        <f>IF(N304="základní",J304,0)</f>
        <v>0</v>
      </c>
      <c r="BF304" s="194">
        <f>IF(N304="snížená",J304,0)</f>
        <v>0</v>
      </c>
      <c r="BG304" s="194">
        <f>IF(N304="zákl. přenesená",J304,0)</f>
        <v>0</v>
      </c>
      <c r="BH304" s="194">
        <f>IF(N304="sníž. přenesená",J304,0)</f>
        <v>0</v>
      </c>
      <c r="BI304" s="194">
        <f>IF(N304="nulová",J304,0)</f>
        <v>0</v>
      </c>
      <c r="BJ304" s="20" t="s">
        <v>81</v>
      </c>
      <c r="BK304" s="194">
        <f>ROUND(I304*H304,2)</f>
        <v>0</v>
      </c>
      <c r="BL304" s="20" t="s">
        <v>172</v>
      </c>
      <c r="BM304" s="193" t="s">
        <v>436</v>
      </c>
    </row>
    <row r="305" spans="1:65" s="2" customFormat="1" ht="11.25">
      <c r="A305" s="37"/>
      <c r="B305" s="38"/>
      <c r="C305" s="39"/>
      <c r="D305" s="195" t="s">
        <v>174</v>
      </c>
      <c r="E305" s="39"/>
      <c r="F305" s="196" t="s">
        <v>437</v>
      </c>
      <c r="G305" s="39"/>
      <c r="H305" s="39"/>
      <c r="I305" s="197"/>
      <c r="J305" s="39"/>
      <c r="K305" s="39"/>
      <c r="L305" s="42"/>
      <c r="M305" s="198"/>
      <c r="N305" s="199"/>
      <c r="O305" s="67"/>
      <c r="P305" s="67"/>
      <c r="Q305" s="67"/>
      <c r="R305" s="67"/>
      <c r="S305" s="67"/>
      <c r="T305" s="68"/>
      <c r="U305" s="37"/>
      <c r="V305" s="37"/>
      <c r="W305" s="37"/>
      <c r="X305" s="37"/>
      <c r="Y305" s="37"/>
      <c r="Z305" s="37"/>
      <c r="AA305" s="37"/>
      <c r="AB305" s="37"/>
      <c r="AC305" s="37"/>
      <c r="AD305" s="37"/>
      <c r="AE305" s="37"/>
      <c r="AT305" s="20" t="s">
        <v>174</v>
      </c>
      <c r="AU305" s="20" t="s">
        <v>83</v>
      </c>
    </row>
    <row r="306" spans="1:65" s="13" customFormat="1" ht="11.25">
      <c r="B306" s="200"/>
      <c r="C306" s="201"/>
      <c r="D306" s="202" t="s">
        <v>176</v>
      </c>
      <c r="E306" s="203" t="s">
        <v>21</v>
      </c>
      <c r="F306" s="204" t="s">
        <v>438</v>
      </c>
      <c r="G306" s="201"/>
      <c r="H306" s="205">
        <v>28.148</v>
      </c>
      <c r="I306" s="206"/>
      <c r="J306" s="201"/>
      <c r="K306" s="201"/>
      <c r="L306" s="207"/>
      <c r="M306" s="208"/>
      <c r="N306" s="209"/>
      <c r="O306" s="209"/>
      <c r="P306" s="209"/>
      <c r="Q306" s="209"/>
      <c r="R306" s="209"/>
      <c r="S306" s="209"/>
      <c r="T306" s="210"/>
      <c r="AT306" s="211" t="s">
        <v>176</v>
      </c>
      <c r="AU306" s="211" t="s">
        <v>83</v>
      </c>
      <c r="AV306" s="13" t="s">
        <v>83</v>
      </c>
      <c r="AW306" s="13" t="s">
        <v>34</v>
      </c>
      <c r="AX306" s="13" t="s">
        <v>73</v>
      </c>
      <c r="AY306" s="211" t="s">
        <v>165</v>
      </c>
    </row>
    <row r="307" spans="1:65" s="14" customFormat="1" ht="11.25">
      <c r="B307" s="212"/>
      <c r="C307" s="213"/>
      <c r="D307" s="202" t="s">
        <v>176</v>
      </c>
      <c r="E307" s="214" t="s">
        <v>21</v>
      </c>
      <c r="F307" s="215" t="s">
        <v>178</v>
      </c>
      <c r="G307" s="213"/>
      <c r="H307" s="216">
        <v>28.148</v>
      </c>
      <c r="I307" s="217"/>
      <c r="J307" s="213"/>
      <c r="K307" s="213"/>
      <c r="L307" s="218"/>
      <c r="M307" s="219"/>
      <c r="N307" s="220"/>
      <c r="O307" s="220"/>
      <c r="P307" s="220"/>
      <c r="Q307" s="220"/>
      <c r="R307" s="220"/>
      <c r="S307" s="220"/>
      <c r="T307" s="221"/>
      <c r="AT307" s="222" t="s">
        <v>176</v>
      </c>
      <c r="AU307" s="222" t="s">
        <v>83</v>
      </c>
      <c r="AV307" s="14" t="s">
        <v>93</v>
      </c>
      <c r="AW307" s="14" t="s">
        <v>34</v>
      </c>
      <c r="AX307" s="14" t="s">
        <v>81</v>
      </c>
      <c r="AY307" s="222" t="s">
        <v>165</v>
      </c>
    </row>
    <row r="308" spans="1:65" s="2" customFormat="1" ht="16.5" customHeight="1">
      <c r="A308" s="37"/>
      <c r="B308" s="38"/>
      <c r="C308" s="182" t="s">
        <v>439</v>
      </c>
      <c r="D308" s="182" t="s">
        <v>167</v>
      </c>
      <c r="E308" s="183" t="s">
        <v>440</v>
      </c>
      <c r="F308" s="184" t="s">
        <v>441</v>
      </c>
      <c r="G308" s="185" t="s">
        <v>113</v>
      </c>
      <c r="H308" s="186">
        <v>333.75</v>
      </c>
      <c r="I308" s="187"/>
      <c r="J308" s="188">
        <f>ROUND(I308*H308,2)</f>
        <v>0</v>
      </c>
      <c r="K308" s="184" t="s">
        <v>171</v>
      </c>
      <c r="L308" s="42"/>
      <c r="M308" s="189" t="s">
        <v>21</v>
      </c>
      <c r="N308" s="190" t="s">
        <v>44</v>
      </c>
      <c r="O308" s="67"/>
      <c r="P308" s="191">
        <f>O308*H308</f>
        <v>0</v>
      </c>
      <c r="Q308" s="191">
        <v>0</v>
      </c>
      <c r="R308" s="191">
        <f>Q308*H308</f>
        <v>0</v>
      </c>
      <c r="S308" s="191">
        <v>0</v>
      </c>
      <c r="T308" s="192">
        <f>S308*H308</f>
        <v>0</v>
      </c>
      <c r="U308" s="37"/>
      <c r="V308" s="37"/>
      <c r="W308" s="37"/>
      <c r="X308" s="37"/>
      <c r="Y308" s="37"/>
      <c r="Z308" s="37"/>
      <c r="AA308" s="37"/>
      <c r="AB308" s="37"/>
      <c r="AC308" s="37"/>
      <c r="AD308" s="37"/>
      <c r="AE308" s="37"/>
      <c r="AR308" s="193" t="s">
        <v>172</v>
      </c>
      <c r="AT308" s="193" t="s">
        <v>167</v>
      </c>
      <c r="AU308" s="193" t="s">
        <v>83</v>
      </c>
      <c r="AY308" s="20" t="s">
        <v>165</v>
      </c>
      <c r="BE308" s="194">
        <f>IF(N308="základní",J308,0)</f>
        <v>0</v>
      </c>
      <c r="BF308" s="194">
        <f>IF(N308="snížená",J308,0)</f>
        <v>0</v>
      </c>
      <c r="BG308" s="194">
        <f>IF(N308="zákl. přenesená",J308,0)</f>
        <v>0</v>
      </c>
      <c r="BH308" s="194">
        <f>IF(N308="sníž. přenesená",J308,0)</f>
        <v>0</v>
      </c>
      <c r="BI308" s="194">
        <f>IF(N308="nulová",J308,0)</f>
        <v>0</v>
      </c>
      <c r="BJ308" s="20" t="s">
        <v>81</v>
      </c>
      <c r="BK308" s="194">
        <f>ROUND(I308*H308,2)</f>
        <v>0</v>
      </c>
      <c r="BL308" s="20" t="s">
        <v>172</v>
      </c>
      <c r="BM308" s="193" t="s">
        <v>442</v>
      </c>
    </row>
    <row r="309" spans="1:65" s="2" customFormat="1" ht="11.25">
      <c r="A309" s="37"/>
      <c r="B309" s="38"/>
      <c r="C309" s="39"/>
      <c r="D309" s="195" t="s">
        <v>174</v>
      </c>
      <c r="E309" s="39"/>
      <c r="F309" s="196" t="s">
        <v>443</v>
      </c>
      <c r="G309" s="39"/>
      <c r="H309" s="39"/>
      <c r="I309" s="197"/>
      <c r="J309" s="39"/>
      <c r="K309" s="39"/>
      <c r="L309" s="42"/>
      <c r="M309" s="198"/>
      <c r="N309" s="199"/>
      <c r="O309" s="67"/>
      <c r="P309" s="67"/>
      <c r="Q309" s="67"/>
      <c r="R309" s="67"/>
      <c r="S309" s="67"/>
      <c r="T309" s="68"/>
      <c r="U309" s="37"/>
      <c r="V309" s="37"/>
      <c r="W309" s="37"/>
      <c r="X309" s="37"/>
      <c r="Y309" s="37"/>
      <c r="Z309" s="37"/>
      <c r="AA309" s="37"/>
      <c r="AB309" s="37"/>
      <c r="AC309" s="37"/>
      <c r="AD309" s="37"/>
      <c r="AE309" s="37"/>
      <c r="AT309" s="20" t="s">
        <v>174</v>
      </c>
      <c r="AU309" s="20" t="s">
        <v>83</v>
      </c>
    </row>
    <row r="310" spans="1:65" s="13" customFormat="1" ht="11.25">
      <c r="B310" s="200"/>
      <c r="C310" s="201"/>
      <c r="D310" s="202" t="s">
        <v>176</v>
      </c>
      <c r="E310" s="203" t="s">
        <v>21</v>
      </c>
      <c r="F310" s="204" t="s">
        <v>444</v>
      </c>
      <c r="G310" s="201"/>
      <c r="H310" s="205">
        <v>333.75</v>
      </c>
      <c r="I310" s="206"/>
      <c r="J310" s="201"/>
      <c r="K310" s="201"/>
      <c r="L310" s="207"/>
      <c r="M310" s="208"/>
      <c r="N310" s="209"/>
      <c r="O310" s="209"/>
      <c r="P310" s="209"/>
      <c r="Q310" s="209"/>
      <c r="R310" s="209"/>
      <c r="S310" s="209"/>
      <c r="T310" s="210"/>
      <c r="AT310" s="211" t="s">
        <v>176</v>
      </c>
      <c r="AU310" s="211" t="s">
        <v>83</v>
      </c>
      <c r="AV310" s="13" t="s">
        <v>83</v>
      </c>
      <c r="AW310" s="13" t="s">
        <v>34</v>
      </c>
      <c r="AX310" s="13" t="s">
        <v>73</v>
      </c>
      <c r="AY310" s="211" t="s">
        <v>165</v>
      </c>
    </row>
    <row r="311" spans="1:65" s="14" customFormat="1" ht="11.25">
      <c r="B311" s="212"/>
      <c r="C311" s="213"/>
      <c r="D311" s="202" t="s">
        <v>176</v>
      </c>
      <c r="E311" s="214" t="s">
        <v>21</v>
      </c>
      <c r="F311" s="215" t="s">
        <v>178</v>
      </c>
      <c r="G311" s="213"/>
      <c r="H311" s="216">
        <v>333.75</v>
      </c>
      <c r="I311" s="217"/>
      <c r="J311" s="213"/>
      <c r="K311" s="213"/>
      <c r="L311" s="218"/>
      <c r="M311" s="219"/>
      <c r="N311" s="220"/>
      <c r="O311" s="220"/>
      <c r="P311" s="220"/>
      <c r="Q311" s="220"/>
      <c r="R311" s="220"/>
      <c r="S311" s="220"/>
      <c r="T311" s="221"/>
      <c r="AT311" s="222" t="s">
        <v>176</v>
      </c>
      <c r="AU311" s="222" t="s">
        <v>83</v>
      </c>
      <c r="AV311" s="14" t="s">
        <v>93</v>
      </c>
      <c r="AW311" s="14" t="s">
        <v>34</v>
      </c>
      <c r="AX311" s="14" t="s">
        <v>81</v>
      </c>
      <c r="AY311" s="222" t="s">
        <v>165</v>
      </c>
    </row>
    <row r="312" spans="1:65" s="2" customFormat="1" ht="16.5" customHeight="1">
      <c r="A312" s="37"/>
      <c r="B312" s="38"/>
      <c r="C312" s="182" t="s">
        <v>445</v>
      </c>
      <c r="D312" s="182" t="s">
        <v>167</v>
      </c>
      <c r="E312" s="183" t="s">
        <v>446</v>
      </c>
      <c r="F312" s="184" t="s">
        <v>447</v>
      </c>
      <c r="G312" s="185" t="s">
        <v>113</v>
      </c>
      <c r="H312" s="186">
        <v>667.5</v>
      </c>
      <c r="I312" s="187"/>
      <c r="J312" s="188">
        <f>ROUND(I312*H312,2)</f>
        <v>0</v>
      </c>
      <c r="K312" s="184" t="s">
        <v>171</v>
      </c>
      <c r="L312" s="42"/>
      <c r="M312" s="189" t="s">
        <v>21</v>
      </c>
      <c r="N312" s="190" t="s">
        <v>44</v>
      </c>
      <c r="O312" s="67"/>
      <c r="P312" s="191">
        <f>O312*H312</f>
        <v>0</v>
      </c>
      <c r="Q312" s="191">
        <v>0</v>
      </c>
      <c r="R312" s="191">
        <f>Q312*H312</f>
        <v>0</v>
      </c>
      <c r="S312" s="191">
        <v>0</v>
      </c>
      <c r="T312" s="192">
        <f>S312*H312</f>
        <v>0</v>
      </c>
      <c r="U312" s="37"/>
      <c r="V312" s="37"/>
      <c r="W312" s="37"/>
      <c r="X312" s="37"/>
      <c r="Y312" s="37"/>
      <c r="Z312" s="37"/>
      <c r="AA312" s="37"/>
      <c r="AB312" s="37"/>
      <c r="AC312" s="37"/>
      <c r="AD312" s="37"/>
      <c r="AE312" s="37"/>
      <c r="AR312" s="193" t="s">
        <v>172</v>
      </c>
      <c r="AT312" s="193" t="s">
        <v>167</v>
      </c>
      <c r="AU312" s="193" t="s">
        <v>83</v>
      </c>
      <c r="AY312" s="20" t="s">
        <v>165</v>
      </c>
      <c r="BE312" s="194">
        <f>IF(N312="základní",J312,0)</f>
        <v>0</v>
      </c>
      <c r="BF312" s="194">
        <f>IF(N312="snížená",J312,0)</f>
        <v>0</v>
      </c>
      <c r="BG312" s="194">
        <f>IF(N312="zákl. přenesená",J312,0)</f>
        <v>0</v>
      </c>
      <c r="BH312" s="194">
        <f>IF(N312="sníž. přenesená",J312,0)</f>
        <v>0</v>
      </c>
      <c r="BI312" s="194">
        <f>IF(N312="nulová",J312,0)</f>
        <v>0</v>
      </c>
      <c r="BJ312" s="20" t="s">
        <v>81</v>
      </c>
      <c r="BK312" s="194">
        <f>ROUND(I312*H312,2)</f>
        <v>0</v>
      </c>
      <c r="BL312" s="20" t="s">
        <v>172</v>
      </c>
      <c r="BM312" s="193" t="s">
        <v>448</v>
      </c>
    </row>
    <row r="313" spans="1:65" s="2" customFormat="1" ht="11.25">
      <c r="A313" s="37"/>
      <c r="B313" s="38"/>
      <c r="C313" s="39"/>
      <c r="D313" s="195" t="s">
        <v>174</v>
      </c>
      <c r="E313" s="39"/>
      <c r="F313" s="196" t="s">
        <v>449</v>
      </c>
      <c r="G313" s="39"/>
      <c r="H313" s="39"/>
      <c r="I313" s="197"/>
      <c r="J313" s="39"/>
      <c r="K313" s="39"/>
      <c r="L313" s="42"/>
      <c r="M313" s="198"/>
      <c r="N313" s="199"/>
      <c r="O313" s="67"/>
      <c r="P313" s="67"/>
      <c r="Q313" s="67"/>
      <c r="R313" s="67"/>
      <c r="S313" s="67"/>
      <c r="T313" s="68"/>
      <c r="U313" s="37"/>
      <c r="V313" s="37"/>
      <c r="W313" s="37"/>
      <c r="X313" s="37"/>
      <c r="Y313" s="37"/>
      <c r="Z313" s="37"/>
      <c r="AA313" s="37"/>
      <c r="AB313" s="37"/>
      <c r="AC313" s="37"/>
      <c r="AD313" s="37"/>
      <c r="AE313" s="37"/>
      <c r="AT313" s="20" t="s">
        <v>174</v>
      </c>
      <c r="AU313" s="20" t="s">
        <v>83</v>
      </c>
    </row>
    <row r="314" spans="1:65" s="13" customFormat="1" ht="11.25">
      <c r="B314" s="200"/>
      <c r="C314" s="201"/>
      <c r="D314" s="202" t="s">
        <v>176</v>
      </c>
      <c r="E314" s="203" t="s">
        <v>21</v>
      </c>
      <c r="F314" s="204" t="s">
        <v>450</v>
      </c>
      <c r="G314" s="201"/>
      <c r="H314" s="205">
        <v>667.5</v>
      </c>
      <c r="I314" s="206"/>
      <c r="J314" s="201"/>
      <c r="K314" s="201"/>
      <c r="L314" s="207"/>
      <c r="M314" s="208"/>
      <c r="N314" s="209"/>
      <c r="O314" s="209"/>
      <c r="P314" s="209"/>
      <c r="Q314" s="209"/>
      <c r="R314" s="209"/>
      <c r="S314" s="209"/>
      <c r="T314" s="210"/>
      <c r="AT314" s="211" t="s">
        <v>176</v>
      </c>
      <c r="AU314" s="211" t="s">
        <v>83</v>
      </c>
      <c r="AV314" s="13" t="s">
        <v>83</v>
      </c>
      <c r="AW314" s="13" t="s">
        <v>34</v>
      </c>
      <c r="AX314" s="13" t="s">
        <v>73</v>
      </c>
      <c r="AY314" s="211" t="s">
        <v>165</v>
      </c>
    </row>
    <row r="315" spans="1:65" s="14" customFormat="1" ht="11.25">
      <c r="B315" s="212"/>
      <c r="C315" s="213"/>
      <c r="D315" s="202" t="s">
        <v>176</v>
      </c>
      <c r="E315" s="214" t="s">
        <v>21</v>
      </c>
      <c r="F315" s="215" t="s">
        <v>178</v>
      </c>
      <c r="G315" s="213"/>
      <c r="H315" s="216">
        <v>667.5</v>
      </c>
      <c r="I315" s="217"/>
      <c r="J315" s="213"/>
      <c r="K315" s="213"/>
      <c r="L315" s="218"/>
      <c r="M315" s="219"/>
      <c r="N315" s="220"/>
      <c r="O315" s="220"/>
      <c r="P315" s="220"/>
      <c r="Q315" s="220"/>
      <c r="R315" s="220"/>
      <c r="S315" s="220"/>
      <c r="T315" s="221"/>
      <c r="AT315" s="222" t="s">
        <v>176</v>
      </c>
      <c r="AU315" s="222" t="s">
        <v>83</v>
      </c>
      <c r="AV315" s="14" t="s">
        <v>93</v>
      </c>
      <c r="AW315" s="14" t="s">
        <v>34</v>
      </c>
      <c r="AX315" s="14" t="s">
        <v>81</v>
      </c>
      <c r="AY315" s="222" t="s">
        <v>165</v>
      </c>
    </row>
    <row r="316" spans="1:65" s="2" customFormat="1" ht="24.2" customHeight="1">
      <c r="A316" s="37"/>
      <c r="B316" s="38"/>
      <c r="C316" s="182" t="s">
        <v>451</v>
      </c>
      <c r="D316" s="182" t="s">
        <v>167</v>
      </c>
      <c r="E316" s="183" t="s">
        <v>452</v>
      </c>
      <c r="F316" s="184" t="s">
        <v>453</v>
      </c>
      <c r="G316" s="185" t="s">
        <v>113</v>
      </c>
      <c r="H316" s="186">
        <v>1.5760000000000001</v>
      </c>
      <c r="I316" s="187"/>
      <c r="J316" s="188">
        <f>ROUND(I316*H316,2)</f>
        <v>0</v>
      </c>
      <c r="K316" s="184" t="s">
        <v>171</v>
      </c>
      <c r="L316" s="42"/>
      <c r="M316" s="189" t="s">
        <v>21</v>
      </c>
      <c r="N316" s="190" t="s">
        <v>44</v>
      </c>
      <c r="O316" s="67"/>
      <c r="P316" s="191">
        <f>O316*H316</f>
        <v>0</v>
      </c>
      <c r="Q316" s="191">
        <v>0</v>
      </c>
      <c r="R316" s="191">
        <f>Q316*H316</f>
        <v>0</v>
      </c>
      <c r="S316" s="191">
        <v>7.5999999999999998E-2</v>
      </c>
      <c r="T316" s="192">
        <f>S316*H316</f>
        <v>0.11977600000000001</v>
      </c>
      <c r="U316" s="37"/>
      <c r="V316" s="37"/>
      <c r="W316" s="37"/>
      <c r="X316" s="37"/>
      <c r="Y316" s="37"/>
      <c r="Z316" s="37"/>
      <c r="AA316" s="37"/>
      <c r="AB316" s="37"/>
      <c r="AC316" s="37"/>
      <c r="AD316" s="37"/>
      <c r="AE316" s="37"/>
      <c r="AR316" s="193" t="s">
        <v>172</v>
      </c>
      <c r="AT316" s="193" t="s">
        <v>167</v>
      </c>
      <c r="AU316" s="193" t="s">
        <v>83</v>
      </c>
      <c r="AY316" s="20" t="s">
        <v>165</v>
      </c>
      <c r="BE316" s="194">
        <f>IF(N316="základní",J316,0)</f>
        <v>0</v>
      </c>
      <c r="BF316" s="194">
        <f>IF(N316="snížená",J316,0)</f>
        <v>0</v>
      </c>
      <c r="BG316" s="194">
        <f>IF(N316="zákl. přenesená",J316,0)</f>
        <v>0</v>
      </c>
      <c r="BH316" s="194">
        <f>IF(N316="sníž. přenesená",J316,0)</f>
        <v>0</v>
      </c>
      <c r="BI316" s="194">
        <f>IF(N316="nulová",J316,0)</f>
        <v>0</v>
      </c>
      <c r="BJ316" s="20" t="s">
        <v>81</v>
      </c>
      <c r="BK316" s="194">
        <f>ROUND(I316*H316,2)</f>
        <v>0</v>
      </c>
      <c r="BL316" s="20" t="s">
        <v>172</v>
      </c>
      <c r="BM316" s="193" t="s">
        <v>454</v>
      </c>
    </row>
    <row r="317" spans="1:65" s="2" customFormat="1" ht="11.25">
      <c r="A317" s="37"/>
      <c r="B317" s="38"/>
      <c r="C317" s="39"/>
      <c r="D317" s="195" t="s">
        <v>174</v>
      </c>
      <c r="E317" s="39"/>
      <c r="F317" s="196" t="s">
        <v>455</v>
      </c>
      <c r="G317" s="39"/>
      <c r="H317" s="39"/>
      <c r="I317" s="197"/>
      <c r="J317" s="39"/>
      <c r="K317" s="39"/>
      <c r="L317" s="42"/>
      <c r="M317" s="198"/>
      <c r="N317" s="199"/>
      <c r="O317" s="67"/>
      <c r="P317" s="67"/>
      <c r="Q317" s="67"/>
      <c r="R317" s="67"/>
      <c r="S317" s="67"/>
      <c r="T317" s="68"/>
      <c r="U317" s="37"/>
      <c r="V317" s="37"/>
      <c r="W317" s="37"/>
      <c r="X317" s="37"/>
      <c r="Y317" s="37"/>
      <c r="Z317" s="37"/>
      <c r="AA317" s="37"/>
      <c r="AB317" s="37"/>
      <c r="AC317" s="37"/>
      <c r="AD317" s="37"/>
      <c r="AE317" s="37"/>
      <c r="AT317" s="20" t="s">
        <v>174</v>
      </c>
      <c r="AU317" s="20" t="s">
        <v>83</v>
      </c>
    </row>
    <row r="318" spans="1:65" s="13" customFormat="1" ht="11.25">
      <c r="B318" s="200"/>
      <c r="C318" s="201"/>
      <c r="D318" s="202" t="s">
        <v>176</v>
      </c>
      <c r="E318" s="203" t="s">
        <v>21</v>
      </c>
      <c r="F318" s="204" t="s">
        <v>456</v>
      </c>
      <c r="G318" s="201"/>
      <c r="H318" s="205">
        <v>1.5760000000000001</v>
      </c>
      <c r="I318" s="206"/>
      <c r="J318" s="201"/>
      <c r="K318" s="201"/>
      <c r="L318" s="207"/>
      <c r="M318" s="208"/>
      <c r="N318" s="209"/>
      <c r="O318" s="209"/>
      <c r="P318" s="209"/>
      <c r="Q318" s="209"/>
      <c r="R318" s="209"/>
      <c r="S318" s="209"/>
      <c r="T318" s="210"/>
      <c r="AT318" s="211" t="s">
        <v>176</v>
      </c>
      <c r="AU318" s="211" t="s">
        <v>83</v>
      </c>
      <c r="AV318" s="13" t="s">
        <v>83</v>
      </c>
      <c r="AW318" s="13" t="s">
        <v>34</v>
      </c>
      <c r="AX318" s="13" t="s">
        <v>73</v>
      </c>
      <c r="AY318" s="211" t="s">
        <v>165</v>
      </c>
    </row>
    <row r="319" spans="1:65" s="14" customFormat="1" ht="11.25">
      <c r="B319" s="212"/>
      <c r="C319" s="213"/>
      <c r="D319" s="202" t="s">
        <v>176</v>
      </c>
      <c r="E319" s="214" t="s">
        <v>21</v>
      </c>
      <c r="F319" s="215" t="s">
        <v>178</v>
      </c>
      <c r="G319" s="213"/>
      <c r="H319" s="216">
        <v>1.5760000000000001</v>
      </c>
      <c r="I319" s="217"/>
      <c r="J319" s="213"/>
      <c r="K319" s="213"/>
      <c r="L319" s="218"/>
      <c r="M319" s="219"/>
      <c r="N319" s="220"/>
      <c r="O319" s="220"/>
      <c r="P319" s="220"/>
      <c r="Q319" s="220"/>
      <c r="R319" s="220"/>
      <c r="S319" s="220"/>
      <c r="T319" s="221"/>
      <c r="AT319" s="222" t="s">
        <v>176</v>
      </c>
      <c r="AU319" s="222" t="s">
        <v>83</v>
      </c>
      <c r="AV319" s="14" t="s">
        <v>93</v>
      </c>
      <c r="AW319" s="14" t="s">
        <v>34</v>
      </c>
      <c r="AX319" s="14" t="s">
        <v>81</v>
      </c>
      <c r="AY319" s="222" t="s">
        <v>165</v>
      </c>
    </row>
    <row r="320" spans="1:65" s="2" customFormat="1" ht="24.2" customHeight="1">
      <c r="A320" s="37"/>
      <c r="B320" s="38"/>
      <c r="C320" s="182" t="s">
        <v>457</v>
      </c>
      <c r="D320" s="182" t="s">
        <v>167</v>
      </c>
      <c r="E320" s="183" t="s">
        <v>458</v>
      </c>
      <c r="F320" s="184" t="s">
        <v>459</v>
      </c>
      <c r="G320" s="185" t="s">
        <v>113</v>
      </c>
      <c r="H320" s="186">
        <v>6.93</v>
      </c>
      <c r="I320" s="187"/>
      <c r="J320" s="188">
        <f>ROUND(I320*H320,2)</f>
        <v>0</v>
      </c>
      <c r="K320" s="184" t="s">
        <v>171</v>
      </c>
      <c r="L320" s="42"/>
      <c r="M320" s="189" t="s">
        <v>21</v>
      </c>
      <c r="N320" s="190" t="s">
        <v>44</v>
      </c>
      <c r="O320" s="67"/>
      <c r="P320" s="191">
        <f>O320*H320</f>
        <v>0</v>
      </c>
      <c r="Q320" s="191">
        <v>0</v>
      </c>
      <c r="R320" s="191">
        <f>Q320*H320</f>
        <v>0</v>
      </c>
      <c r="S320" s="191">
        <v>0.27</v>
      </c>
      <c r="T320" s="192">
        <f>S320*H320</f>
        <v>1.8711</v>
      </c>
      <c r="U320" s="37"/>
      <c r="V320" s="37"/>
      <c r="W320" s="37"/>
      <c r="X320" s="37"/>
      <c r="Y320" s="37"/>
      <c r="Z320" s="37"/>
      <c r="AA320" s="37"/>
      <c r="AB320" s="37"/>
      <c r="AC320" s="37"/>
      <c r="AD320" s="37"/>
      <c r="AE320" s="37"/>
      <c r="AR320" s="193" t="s">
        <v>172</v>
      </c>
      <c r="AT320" s="193" t="s">
        <v>167</v>
      </c>
      <c r="AU320" s="193" t="s">
        <v>83</v>
      </c>
      <c r="AY320" s="20" t="s">
        <v>165</v>
      </c>
      <c r="BE320" s="194">
        <f>IF(N320="základní",J320,0)</f>
        <v>0</v>
      </c>
      <c r="BF320" s="194">
        <f>IF(N320="snížená",J320,0)</f>
        <v>0</v>
      </c>
      <c r="BG320" s="194">
        <f>IF(N320="zákl. přenesená",J320,0)</f>
        <v>0</v>
      </c>
      <c r="BH320" s="194">
        <f>IF(N320="sníž. přenesená",J320,0)</f>
        <v>0</v>
      </c>
      <c r="BI320" s="194">
        <f>IF(N320="nulová",J320,0)</f>
        <v>0</v>
      </c>
      <c r="BJ320" s="20" t="s">
        <v>81</v>
      </c>
      <c r="BK320" s="194">
        <f>ROUND(I320*H320,2)</f>
        <v>0</v>
      </c>
      <c r="BL320" s="20" t="s">
        <v>172</v>
      </c>
      <c r="BM320" s="193" t="s">
        <v>460</v>
      </c>
    </row>
    <row r="321" spans="1:65" s="2" customFormat="1" ht="11.25">
      <c r="A321" s="37"/>
      <c r="B321" s="38"/>
      <c r="C321" s="39"/>
      <c r="D321" s="195" t="s">
        <v>174</v>
      </c>
      <c r="E321" s="39"/>
      <c r="F321" s="196" t="s">
        <v>461</v>
      </c>
      <c r="G321" s="39"/>
      <c r="H321" s="39"/>
      <c r="I321" s="197"/>
      <c r="J321" s="39"/>
      <c r="K321" s="39"/>
      <c r="L321" s="42"/>
      <c r="M321" s="198"/>
      <c r="N321" s="199"/>
      <c r="O321" s="67"/>
      <c r="P321" s="67"/>
      <c r="Q321" s="67"/>
      <c r="R321" s="67"/>
      <c r="S321" s="67"/>
      <c r="T321" s="68"/>
      <c r="U321" s="37"/>
      <c r="V321" s="37"/>
      <c r="W321" s="37"/>
      <c r="X321" s="37"/>
      <c r="Y321" s="37"/>
      <c r="Z321" s="37"/>
      <c r="AA321" s="37"/>
      <c r="AB321" s="37"/>
      <c r="AC321" s="37"/>
      <c r="AD321" s="37"/>
      <c r="AE321" s="37"/>
      <c r="AT321" s="20" t="s">
        <v>174</v>
      </c>
      <c r="AU321" s="20" t="s">
        <v>83</v>
      </c>
    </row>
    <row r="322" spans="1:65" s="13" customFormat="1" ht="11.25">
      <c r="B322" s="200"/>
      <c r="C322" s="201"/>
      <c r="D322" s="202" t="s">
        <v>176</v>
      </c>
      <c r="E322" s="203" t="s">
        <v>21</v>
      </c>
      <c r="F322" s="204" t="s">
        <v>462</v>
      </c>
      <c r="G322" s="201"/>
      <c r="H322" s="205">
        <v>6.93</v>
      </c>
      <c r="I322" s="206"/>
      <c r="J322" s="201"/>
      <c r="K322" s="201"/>
      <c r="L322" s="207"/>
      <c r="M322" s="208"/>
      <c r="N322" s="209"/>
      <c r="O322" s="209"/>
      <c r="P322" s="209"/>
      <c r="Q322" s="209"/>
      <c r="R322" s="209"/>
      <c r="S322" s="209"/>
      <c r="T322" s="210"/>
      <c r="AT322" s="211" t="s">
        <v>176</v>
      </c>
      <c r="AU322" s="211" t="s">
        <v>83</v>
      </c>
      <c r="AV322" s="13" t="s">
        <v>83</v>
      </c>
      <c r="AW322" s="13" t="s">
        <v>34</v>
      </c>
      <c r="AX322" s="13" t="s">
        <v>73</v>
      </c>
      <c r="AY322" s="211" t="s">
        <v>165</v>
      </c>
    </row>
    <row r="323" spans="1:65" s="14" customFormat="1" ht="11.25">
      <c r="B323" s="212"/>
      <c r="C323" s="213"/>
      <c r="D323" s="202" t="s">
        <v>176</v>
      </c>
      <c r="E323" s="214" t="s">
        <v>21</v>
      </c>
      <c r="F323" s="215" t="s">
        <v>178</v>
      </c>
      <c r="G323" s="213"/>
      <c r="H323" s="216">
        <v>6.93</v>
      </c>
      <c r="I323" s="217"/>
      <c r="J323" s="213"/>
      <c r="K323" s="213"/>
      <c r="L323" s="218"/>
      <c r="M323" s="219"/>
      <c r="N323" s="220"/>
      <c r="O323" s="220"/>
      <c r="P323" s="220"/>
      <c r="Q323" s="220"/>
      <c r="R323" s="220"/>
      <c r="S323" s="220"/>
      <c r="T323" s="221"/>
      <c r="AT323" s="222" t="s">
        <v>176</v>
      </c>
      <c r="AU323" s="222" t="s">
        <v>83</v>
      </c>
      <c r="AV323" s="14" t="s">
        <v>93</v>
      </c>
      <c r="AW323" s="14" t="s">
        <v>34</v>
      </c>
      <c r="AX323" s="14" t="s">
        <v>81</v>
      </c>
      <c r="AY323" s="222" t="s">
        <v>165</v>
      </c>
    </row>
    <row r="324" spans="1:65" s="2" customFormat="1" ht="24.2" customHeight="1">
      <c r="A324" s="37"/>
      <c r="B324" s="38"/>
      <c r="C324" s="182" t="s">
        <v>463</v>
      </c>
      <c r="D324" s="182" t="s">
        <v>167</v>
      </c>
      <c r="E324" s="183" t="s">
        <v>464</v>
      </c>
      <c r="F324" s="184" t="s">
        <v>465</v>
      </c>
      <c r="G324" s="185" t="s">
        <v>124</v>
      </c>
      <c r="H324" s="186">
        <v>5.0999999999999996</v>
      </c>
      <c r="I324" s="187"/>
      <c r="J324" s="188">
        <f>ROUND(I324*H324,2)</f>
        <v>0</v>
      </c>
      <c r="K324" s="184" t="s">
        <v>171</v>
      </c>
      <c r="L324" s="42"/>
      <c r="M324" s="189" t="s">
        <v>21</v>
      </c>
      <c r="N324" s="190" t="s">
        <v>44</v>
      </c>
      <c r="O324" s="67"/>
      <c r="P324" s="191">
        <f>O324*H324</f>
        <v>0</v>
      </c>
      <c r="Q324" s="191">
        <v>0</v>
      </c>
      <c r="R324" s="191">
        <f>Q324*H324</f>
        <v>0</v>
      </c>
      <c r="S324" s="191">
        <v>4.2000000000000003E-2</v>
      </c>
      <c r="T324" s="192">
        <f>S324*H324</f>
        <v>0.2142</v>
      </c>
      <c r="U324" s="37"/>
      <c r="V324" s="37"/>
      <c r="W324" s="37"/>
      <c r="X324" s="37"/>
      <c r="Y324" s="37"/>
      <c r="Z324" s="37"/>
      <c r="AA324" s="37"/>
      <c r="AB324" s="37"/>
      <c r="AC324" s="37"/>
      <c r="AD324" s="37"/>
      <c r="AE324" s="37"/>
      <c r="AR324" s="193" t="s">
        <v>172</v>
      </c>
      <c r="AT324" s="193" t="s">
        <v>167</v>
      </c>
      <c r="AU324" s="193" t="s">
        <v>83</v>
      </c>
      <c r="AY324" s="20" t="s">
        <v>165</v>
      </c>
      <c r="BE324" s="194">
        <f>IF(N324="základní",J324,0)</f>
        <v>0</v>
      </c>
      <c r="BF324" s="194">
        <f>IF(N324="snížená",J324,0)</f>
        <v>0</v>
      </c>
      <c r="BG324" s="194">
        <f>IF(N324="zákl. přenesená",J324,0)</f>
        <v>0</v>
      </c>
      <c r="BH324" s="194">
        <f>IF(N324="sníž. přenesená",J324,0)</f>
        <v>0</v>
      </c>
      <c r="BI324" s="194">
        <f>IF(N324="nulová",J324,0)</f>
        <v>0</v>
      </c>
      <c r="BJ324" s="20" t="s">
        <v>81</v>
      </c>
      <c r="BK324" s="194">
        <f>ROUND(I324*H324,2)</f>
        <v>0</v>
      </c>
      <c r="BL324" s="20" t="s">
        <v>172</v>
      </c>
      <c r="BM324" s="193" t="s">
        <v>466</v>
      </c>
    </row>
    <row r="325" spans="1:65" s="2" customFormat="1" ht="11.25">
      <c r="A325" s="37"/>
      <c r="B325" s="38"/>
      <c r="C325" s="39"/>
      <c r="D325" s="195" t="s">
        <v>174</v>
      </c>
      <c r="E325" s="39"/>
      <c r="F325" s="196" t="s">
        <v>467</v>
      </c>
      <c r="G325" s="39"/>
      <c r="H325" s="39"/>
      <c r="I325" s="197"/>
      <c r="J325" s="39"/>
      <c r="K325" s="39"/>
      <c r="L325" s="42"/>
      <c r="M325" s="198"/>
      <c r="N325" s="199"/>
      <c r="O325" s="67"/>
      <c r="P325" s="67"/>
      <c r="Q325" s="67"/>
      <c r="R325" s="67"/>
      <c r="S325" s="67"/>
      <c r="T325" s="68"/>
      <c r="U325" s="37"/>
      <c r="V325" s="37"/>
      <c r="W325" s="37"/>
      <c r="X325" s="37"/>
      <c r="Y325" s="37"/>
      <c r="Z325" s="37"/>
      <c r="AA325" s="37"/>
      <c r="AB325" s="37"/>
      <c r="AC325" s="37"/>
      <c r="AD325" s="37"/>
      <c r="AE325" s="37"/>
      <c r="AT325" s="20" t="s">
        <v>174</v>
      </c>
      <c r="AU325" s="20" t="s">
        <v>83</v>
      </c>
    </row>
    <row r="326" spans="1:65" s="13" customFormat="1" ht="11.25">
      <c r="B326" s="200"/>
      <c r="C326" s="201"/>
      <c r="D326" s="202" t="s">
        <v>176</v>
      </c>
      <c r="E326" s="203" t="s">
        <v>21</v>
      </c>
      <c r="F326" s="204" t="s">
        <v>468</v>
      </c>
      <c r="G326" s="201"/>
      <c r="H326" s="205">
        <v>5.0999999999999996</v>
      </c>
      <c r="I326" s="206"/>
      <c r="J326" s="201"/>
      <c r="K326" s="201"/>
      <c r="L326" s="207"/>
      <c r="M326" s="208"/>
      <c r="N326" s="209"/>
      <c r="O326" s="209"/>
      <c r="P326" s="209"/>
      <c r="Q326" s="209"/>
      <c r="R326" s="209"/>
      <c r="S326" s="209"/>
      <c r="T326" s="210"/>
      <c r="AT326" s="211" t="s">
        <v>176</v>
      </c>
      <c r="AU326" s="211" t="s">
        <v>83</v>
      </c>
      <c r="AV326" s="13" t="s">
        <v>83</v>
      </c>
      <c r="AW326" s="13" t="s">
        <v>34</v>
      </c>
      <c r="AX326" s="13" t="s">
        <v>73</v>
      </c>
      <c r="AY326" s="211" t="s">
        <v>165</v>
      </c>
    </row>
    <row r="327" spans="1:65" s="14" customFormat="1" ht="11.25">
      <c r="B327" s="212"/>
      <c r="C327" s="213"/>
      <c r="D327" s="202" t="s">
        <v>176</v>
      </c>
      <c r="E327" s="214" t="s">
        <v>21</v>
      </c>
      <c r="F327" s="215" t="s">
        <v>178</v>
      </c>
      <c r="G327" s="213"/>
      <c r="H327" s="216">
        <v>5.0999999999999996</v>
      </c>
      <c r="I327" s="217"/>
      <c r="J327" s="213"/>
      <c r="K327" s="213"/>
      <c r="L327" s="218"/>
      <c r="M327" s="219"/>
      <c r="N327" s="220"/>
      <c r="O327" s="220"/>
      <c r="P327" s="220"/>
      <c r="Q327" s="220"/>
      <c r="R327" s="220"/>
      <c r="S327" s="220"/>
      <c r="T327" s="221"/>
      <c r="AT327" s="222" t="s">
        <v>176</v>
      </c>
      <c r="AU327" s="222" t="s">
        <v>83</v>
      </c>
      <c r="AV327" s="14" t="s">
        <v>93</v>
      </c>
      <c r="AW327" s="14" t="s">
        <v>34</v>
      </c>
      <c r="AX327" s="14" t="s">
        <v>73</v>
      </c>
      <c r="AY327" s="222" t="s">
        <v>165</v>
      </c>
    </row>
    <row r="328" spans="1:65" s="15" customFormat="1" ht="11.25">
      <c r="B328" s="223"/>
      <c r="C328" s="224"/>
      <c r="D328" s="202" t="s">
        <v>176</v>
      </c>
      <c r="E328" s="225" t="s">
        <v>21</v>
      </c>
      <c r="F328" s="226" t="s">
        <v>186</v>
      </c>
      <c r="G328" s="224"/>
      <c r="H328" s="227">
        <v>5.0999999999999996</v>
      </c>
      <c r="I328" s="228"/>
      <c r="J328" s="224"/>
      <c r="K328" s="224"/>
      <c r="L328" s="229"/>
      <c r="M328" s="230"/>
      <c r="N328" s="231"/>
      <c r="O328" s="231"/>
      <c r="P328" s="231"/>
      <c r="Q328" s="231"/>
      <c r="R328" s="231"/>
      <c r="S328" s="231"/>
      <c r="T328" s="232"/>
      <c r="AT328" s="233" t="s">
        <v>176</v>
      </c>
      <c r="AU328" s="233" t="s">
        <v>83</v>
      </c>
      <c r="AV328" s="15" t="s">
        <v>172</v>
      </c>
      <c r="AW328" s="15" t="s">
        <v>34</v>
      </c>
      <c r="AX328" s="15" t="s">
        <v>81</v>
      </c>
      <c r="AY328" s="233" t="s">
        <v>165</v>
      </c>
    </row>
    <row r="329" spans="1:65" s="2" customFormat="1" ht="24.2" customHeight="1">
      <c r="A329" s="37"/>
      <c r="B329" s="38"/>
      <c r="C329" s="182" t="s">
        <v>469</v>
      </c>
      <c r="D329" s="182" t="s">
        <v>167</v>
      </c>
      <c r="E329" s="183" t="s">
        <v>470</v>
      </c>
      <c r="F329" s="184" t="s">
        <v>471</v>
      </c>
      <c r="G329" s="185" t="s">
        <v>124</v>
      </c>
      <c r="H329" s="186">
        <v>10.3</v>
      </c>
      <c r="I329" s="187"/>
      <c r="J329" s="188">
        <f>ROUND(I329*H329,2)</f>
        <v>0</v>
      </c>
      <c r="K329" s="184" t="s">
        <v>171</v>
      </c>
      <c r="L329" s="42"/>
      <c r="M329" s="189" t="s">
        <v>21</v>
      </c>
      <c r="N329" s="190" t="s">
        <v>44</v>
      </c>
      <c r="O329" s="67"/>
      <c r="P329" s="191">
        <f>O329*H329</f>
        <v>0</v>
      </c>
      <c r="Q329" s="191">
        <v>0</v>
      </c>
      <c r="R329" s="191">
        <f>Q329*H329</f>
        <v>0</v>
      </c>
      <c r="S329" s="191">
        <v>3.3000000000000002E-2</v>
      </c>
      <c r="T329" s="192">
        <f>S329*H329</f>
        <v>0.33990000000000004</v>
      </c>
      <c r="U329" s="37"/>
      <c r="V329" s="37"/>
      <c r="W329" s="37"/>
      <c r="X329" s="37"/>
      <c r="Y329" s="37"/>
      <c r="Z329" s="37"/>
      <c r="AA329" s="37"/>
      <c r="AB329" s="37"/>
      <c r="AC329" s="37"/>
      <c r="AD329" s="37"/>
      <c r="AE329" s="37"/>
      <c r="AR329" s="193" t="s">
        <v>172</v>
      </c>
      <c r="AT329" s="193" t="s">
        <v>167</v>
      </c>
      <c r="AU329" s="193" t="s">
        <v>83</v>
      </c>
      <c r="AY329" s="20" t="s">
        <v>165</v>
      </c>
      <c r="BE329" s="194">
        <f>IF(N329="základní",J329,0)</f>
        <v>0</v>
      </c>
      <c r="BF329" s="194">
        <f>IF(N329="snížená",J329,0)</f>
        <v>0</v>
      </c>
      <c r="BG329" s="194">
        <f>IF(N329="zákl. přenesená",J329,0)</f>
        <v>0</v>
      </c>
      <c r="BH329" s="194">
        <f>IF(N329="sníž. přenesená",J329,0)</f>
        <v>0</v>
      </c>
      <c r="BI329" s="194">
        <f>IF(N329="nulová",J329,0)</f>
        <v>0</v>
      </c>
      <c r="BJ329" s="20" t="s">
        <v>81</v>
      </c>
      <c r="BK329" s="194">
        <f>ROUND(I329*H329,2)</f>
        <v>0</v>
      </c>
      <c r="BL329" s="20" t="s">
        <v>172</v>
      </c>
      <c r="BM329" s="193" t="s">
        <v>472</v>
      </c>
    </row>
    <row r="330" spans="1:65" s="2" customFormat="1" ht="11.25">
      <c r="A330" s="37"/>
      <c r="B330" s="38"/>
      <c r="C330" s="39"/>
      <c r="D330" s="195" t="s">
        <v>174</v>
      </c>
      <c r="E330" s="39"/>
      <c r="F330" s="196" t="s">
        <v>473</v>
      </c>
      <c r="G330" s="39"/>
      <c r="H330" s="39"/>
      <c r="I330" s="197"/>
      <c r="J330" s="39"/>
      <c r="K330" s="39"/>
      <c r="L330" s="42"/>
      <c r="M330" s="198"/>
      <c r="N330" s="199"/>
      <c r="O330" s="67"/>
      <c r="P330" s="67"/>
      <c r="Q330" s="67"/>
      <c r="R330" s="67"/>
      <c r="S330" s="67"/>
      <c r="T330" s="68"/>
      <c r="U330" s="37"/>
      <c r="V330" s="37"/>
      <c r="W330" s="37"/>
      <c r="X330" s="37"/>
      <c r="Y330" s="37"/>
      <c r="Z330" s="37"/>
      <c r="AA330" s="37"/>
      <c r="AB330" s="37"/>
      <c r="AC330" s="37"/>
      <c r="AD330" s="37"/>
      <c r="AE330" s="37"/>
      <c r="AT330" s="20" t="s">
        <v>174</v>
      </c>
      <c r="AU330" s="20" t="s">
        <v>83</v>
      </c>
    </row>
    <row r="331" spans="1:65" s="16" customFormat="1" ht="11.25">
      <c r="B331" s="234"/>
      <c r="C331" s="235"/>
      <c r="D331" s="202" t="s">
        <v>176</v>
      </c>
      <c r="E331" s="236" t="s">
        <v>21</v>
      </c>
      <c r="F331" s="237" t="s">
        <v>236</v>
      </c>
      <c r="G331" s="235"/>
      <c r="H331" s="236" t="s">
        <v>21</v>
      </c>
      <c r="I331" s="238"/>
      <c r="J331" s="235"/>
      <c r="K331" s="235"/>
      <c r="L331" s="239"/>
      <c r="M331" s="240"/>
      <c r="N331" s="241"/>
      <c r="O331" s="241"/>
      <c r="P331" s="241"/>
      <c r="Q331" s="241"/>
      <c r="R331" s="241"/>
      <c r="S331" s="241"/>
      <c r="T331" s="242"/>
      <c r="AT331" s="243" t="s">
        <v>176</v>
      </c>
      <c r="AU331" s="243" t="s">
        <v>83</v>
      </c>
      <c r="AV331" s="16" t="s">
        <v>81</v>
      </c>
      <c r="AW331" s="16" t="s">
        <v>34</v>
      </c>
      <c r="AX331" s="16" t="s">
        <v>73</v>
      </c>
      <c r="AY331" s="243" t="s">
        <v>165</v>
      </c>
    </row>
    <row r="332" spans="1:65" s="13" customFormat="1" ht="11.25">
      <c r="B332" s="200"/>
      <c r="C332" s="201"/>
      <c r="D332" s="202" t="s">
        <v>176</v>
      </c>
      <c r="E332" s="203" t="s">
        <v>21</v>
      </c>
      <c r="F332" s="204" t="s">
        <v>209</v>
      </c>
      <c r="G332" s="201"/>
      <c r="H332" s="205">
        <v>0.8</v>
      </c>
      <c r="I332" s="206"/>
      <c r="J332" s="201"/>
      <c r="K332" s="201"/>
      <c r="L332" s="207"/>
      <c r="M332" s="208"/>
      <c r="N332" s="209"/>
      <c r="O332" s="209"/>
      <c r="P332" s="209"/>
      <c r="Q332" s="209"/>
      <c r="R332" s="209"/>
      <c r="S332" s="209"/>
      <c r="T332" s="210"/>
      <c r="AT332" s="211" t="s">
        <v>176</v>
      </c>
      <c r="AU332" s="211" t="s">
        <v>83</v>
      </c>
      <c r="AV332" s="13" t="s">
        <v>83</v>
      </c>
      <c r="AW332" s="13" t="s">
        <v>34</v>
      </c>
      <c r="AX332" s="13" t="s">
        <v>73</v>
      </c>
      <c r="AY332" s="211" t="s">
        <v>165</v>
      </c>
    </row>
    <row r="333" spans="1:65" s="14" customFormat="1" ht="11.25">
      <c r="B333" s="212"/>
      <c r="C333" s="213"/>
      <c r="D333" s="202" t="s">
        <v>176</v>
      </c>
      <c r="E333" s="214" t="s">
        <v>21</v>
      </c>
      <c r="F333" s="215" t="s">
        <v>178</v>
      </c>
      <c r="G333" s="213"/>
      <c r="H333" s="216">
        <v>0.8</v>
      </c>
      <c r="I333" s="217"/>
      <c r="J333" s="213"/>
      <c r="K333" s="213"/>
      <c r="L333" s="218"/>
      <c r="M333" s="219"/>
      <c r="N333" s="220"/>
      <c r="O333" s="220"/>
      <c r="P333" s="220"/>
      <c r="Q333" s="220"/>
      <c r="R333" s="220"/>
      <c r="S333" s="220"/>
      <c r="T333" s="221"/>
      <c r="AT333" s="222" t="s">
        <v>176</v>
      </c>
      <c r="AU333" s="222" t="s">
        <v>83</v>
      </c>
      <c r="AV333" s="14" t="s">
        <v>93</v>
      </c>
      <c r="AW333" s="14" t="s">
        <v>34</v>
      </c>
      <c r="AX333" s="14" t="s">
        <v>73</v>
      </c>
      <c r="AY333" s="222" t="s">
        <v>165</v>
      </c>
    </row>
    <row r="334" spans="1:65" s="13" customFormat="1" ht="11.25">
      <c r="B334" s="200"/>
      <c r="C334" s="201"/>
      <c r="D334" s="202" t="s">
        <v>176</v>
      </c>
      <c r="E334" s="203" t="s">
        <v>21</v>
      </c>
      <c r="F334" s="204" t="s">
        <v>210</v>
      </c>
      <c r="G334" s="201"/>
      <c r="H334" s="205">
        <v>3.8</v>
      </c>
      <c r="I334" s="206"/>
      <c r="J334" s="201"/>
      <c r="K334" s="201"/>
      <c r="L334" s="207"/>
      <c r="M334" s="208"/>
      <c r="N334" s="209"/>
      <c r="O334" s="209"/>
      <c r="P334" s="209"/>
      <c r="Q334" s="209"/>
      <c r="R334" s="209"/>
      <c r="S334" s="209"/>
      <c r="T334" s="210"/>
      <c r="AT334" s="211" t="s">
        <v>176</v>
      </c>
      <c r="AU334" s="211" t="s">
        <v>83</v>
      </c>
      <c r="AV334" s="13" t="s">
        <v>83</v>
      </c>
      <c r="AW334" s="13" t="s">
        <v>34</v>
      </c>
      <c r="AX334" s="13" t="s">
        <v>73</v>
      </c>
      <c r="AY334" s="211" t="s">
        <v>165</v>
      </c>
    </row>
    <row r="335" spans="1:65" s="14" customFormat="1" ht="11.25">
      <c r="B335" s="212"/>
      <c r="C335" s="213"/>
      <c r="D335" s="202" t="s">
        <v>176</v>
      </c>
      <c r="E335" s="214" t="s">
        <v>21</v>
      </c>
      <c r="F335" s="215" t="s">
        <v>178</v>
      </c>
      <c r="G335" s="213"/>
      <c r="H335" s="216">
        <v>3.8</v>
      </c>
      <c r="I335" s="217"/>
      <c r="J335" s="213"/>
      <c r="K335" s="213"/>
      <c r="L335" s="218"/>
      <c r="M335" s="219"/>
      <c r="N335" s="220"/>
      <c r="O335" s="220"/>
      <c r="P335" s="220"/>
      <c r="Q335" s="220"/>
      <c r="R335" s="220"/>
      <c r="S335" s="220"/>
      <c r="T335" s="221"/>
      <c r="AT335" s="222" t="s">
        <v>176</v>
      </c>
      <c r="AU335" s="222" t="s">
        <v>83</v>
      </c>
      <c r="AV335" s="14" t="s">
        <v>93</v>
      </c>
      <c r="AW335" s="14" t="s">
        <v>34</v>
      </c>
      <c r="AX335" s="14" t="s">
        <v>73</v>
      </c>
      <c r="AY335" s="222" t="s">
        <v>165</v>
      </c>
    </row>
    <row r="336" spans="1:65" s="13" customFormat="1" ht="11.25">
      <c r="B336" s="200"/>
      <c r="C336" s="201"/>
      <c r="D336" s="202" t="s">
        <v>176</v>
      </c>
      <c r="E336" s="203" t="s">
        <v>21</v>
      </c>
      <c r="F336" s="204" t="s">
        <v>211</v>
      </c>
      <c r="G336" s="201"/>
      <c r="H336" s="205">
        <v>5.7</v>
      </c>
      <c r="I336" s="206"/>
      <c r="J336" s="201"/>
      <c r="K336" s="201"/>
      <c r="L336" s="207"/>
      <c r="M336" s="208"/>
      <c r="N336" s="209"/>
      <c r="O336" s="209"/>
      <c r="P336" s="209"/>
      <c r="Q336" s="209"/>
      <c r="R336" s="209"/>
      <c r="S336" s="209"/>
      <c r="T336" s="210"/>
      <c r="AT336" s="211" t="s">
        <v>176</v>
      </c>
      <c r="AU336" s="211" t="s">
        <v>83</v>
      </c>
      <c r="AV336" s="13" t="s">
        <v>83</v>
      </c>
      <c r="AW336" s="13" t="s">
        <v>34</v>
      </c>
      <c r="AX336" s="13" t="s">
        <v>73</v>
      </c>
      <c r="AY336" s="211" t="s">
        <v>165</v>
      </c>
    </row>
    <row r="337" spans="1:65" s="14" customFormat="1" ht="11.25">
      <c r="B337" s="212"/>
      <c r="C337" s="213"/>
      <c r="D337" s="202" t="s">
        <v>176</v>
      </c>
      <c r="E337" s="214" t="s">
        <v>21</v>
      </c>
      <c r="F337" s="215" t="s">
        <v>178</v>
      </c>
      <c r="G337" s="213"/>
      <c r="H337" s="216">
        <v>5.7</v>
      </c>
      <c r="I337" s="217"/>
      <c r="J337" s="213"/>
      <c r="K337" s="213"/>
      <c r="L337" s="218"/>
      <c r="M337" s="219"/>
      <c r="N337" s="220"/>
      <c r="O337" s="220"/>
      <c r="P337" s="220"/>
      <c r="Q337" s="220"/>
      <c r="R337" s="220"/>
      <c r="S337" s="220"/>
      <c r="T337" s="221"/>
      <c r="AT337" s="222" t="s">
        <v>176</v>
      </c>
      <c r="AU337" s="222" t="s">
        <v>83</v>
      </c>
      <c r="AV337" s="14" t="s">
        <v>93</v>
      </c>
      <c r="AW337" s="14" t="s">
        <v>34</v>
      </c>
      <c r="AX337" s="14" t="s">
        <v>73</v>
      </c>
      <c r="AY337" s="222" t="s">
        <v>165</v>
      </c>
    </row>
    <row r="338" spans="1:65" s="15" customFormat="1" ht="11.25">
      <c r="B338" s="223"/>
      <c r="C338" s="224"/>
      <c r="D338" s="202" t="s">
        <v>176</v>
      </c>
      <c r="E338" s="225" t="s">
        <v>21</v>
      </c>
      <c r="F338" s="226" t="s">
        <v>186</v>
      </c>
      <c r="G338" s="224"/>
      <c r="H338" s="227">
        <v>10.3</v>
      </c>
      <c r="I338" s="228"/>
      <c r="J338" s="224"/>
      <c r="K338" s="224"/>
      <c r="L338" s="229"/>
      <c r="M338" s="230"/>
      <c r="N338" s="231"/>
      <c r="O338" s="231"/>
      <c r="P338" s="231"/>
      <c r="Q338" s="231"/>
      <c r="R338" s="231"/>
      <c r="S338" s="231"/>
      <c r="T338" s="232"/>
      <c r="AT338" s="233" t="s">
        <v>176</v>
      </c>
      <c r="AU338" s="233" t="s">
        <v>83</v>
      </c>
      <c r="AV338" s="15" t="s">
        <v>172</v>
      </c>
      <c r="AW338" s="15" t="s">
        <v>34</v>
      </c>
      <c r="AX338" s="15" t="s">
        <v>81</v>
      </c>
      <c r="AY338" s="233" t="s">
        <v>165</v>
      </c>
    </row>
    <row r="339" spans="1:65" s="2" customFormat="1" ht="16.5" customHeight="1">
      <c r="A339" s="37"/>
      <c r="B339" s="38"/>
      <c r="C339" s="182" t="s">
        <v>474</v>
      </c>
      <c r="D339" s="182" t="s">
        <v>167</v>
      </c>
      <c r="E339" s="183" t="s">
        <v>475</v>
      </c>
      <c r="F339" s="184" t="s">
        <v>476</v>
      </c>
      <c r="G339" s="185" t="s">
        <v>124</v>
      </c>
      <c r="H339" s="186">
        <v>20.6</v>
      </c>
      <c r="I339" s="187"/>
      <c r="J339" s="188">
        <f>ROUND(I339*H339,2)</f>
        <v>0</v>
      </c>
      <c r="K339" s="184" t="s">
        <v>171</v>
      </c>
      <c r="L339" s="42"/>
      <c r="M339" s="189" t="s">
        <v>21</v>
      </c>
      <c r="N339" s="190" t="s">
        <v>44</v>
      </c>
      <c r="O339" s="67"/>
      <c r="P339" s="191">
        <f>O339*H339</f>
        <v>0</v>
      </c>
      <c r="Q339" s="191">
        <v>0</v>
      </c>
      <c r="R339" s="191">
        <f>Q339*H339</f>
        <v>0</v>
      </c>
      <c r="S339" s="191">
        <v>0</v>
      </c>
      <c r="T339" s="192">
        <f>S339*H339</f>
        <v>0</v>
      </c>
      <c r="U339" s="37"/>
      <c r="V339" s="37"/>
      <c r="W339" s="37"/>
      <c r="X339" s="37"/>
      <c r="Y339" s="37"/>
      <c r="Z339" s="37"/>
      <c r="AA339" s="37"/>
      <c r="AB339" s="37"/>
      <c r="AC339" s="37"/>
      <c r="AD339" s="37"/>
      <c r="AE339" s="37"/>
      <c r="AR339" s="193" t="s">
        <v>172</v>
      </c>
      <c r="AT339" s="193" t="s">
        <v>167</v>
      </c>
      <c r="AU339" s="193" t="s">
        <v>83</v>
      </c>
      <c r="AY339" s="20" t="s">
        <v>165</v>
      </c>
      <c r="BE339" s="194">
        <f>IF(N339="základní",J339,0)</f>
        <v>0</v>
      </c>
      <c r="BF339" s="194">
        <f>IF(N339="snížená",J339,0)</f>
        <v>0</v>
      </c>
      <c r="BG339" s="194">
        <f>IF(N339="zákl. přenesená",J339,0)</f>
        <v>0</v>
      </c>
      <c r="BH339" s="194">
        <f>IF(N339="sníž. přenesená",J339,0)</f>
        <v>0</v>
      </c>
      <c r="BI339" s="194">
        <f>IF(N339="nulová",J339,0)</f>
        <v>0</v>
      </c>
      <c r="BJ339" s="20" t="s">
        <v>81</v>
      </c>
      <c r="BK339" s="194">
        <f>ROUND(I339*H339,2)</f>
        <v>0</v>
      </c>
      <c r="BL339" s="20" t="s">
        <v>172</v>
      </c>
      <c r="BM339" s="193" t="s">
        <v>477</v>
      </c>
    </row>
    <row r="340" spans="1:65" s="2" customFormat="1" ht="11.25">
      <c r="A340" s="37"/>
      <c r="B340" s="38"/>
      <c r="C340" s="39"/>
      <c r="D340" s="195" t="s">
        <v>174</v>
      </c>
      <c r="E340" s="39"/>
      <c r="F340" s="196" t="s">
        <v>478</v>
      </c>
      <c r="G340" s="39"/>
      <c r="H340" s="39"/>
      <c r="I340" s="197"/>
      <c r="J340" s="39"/>
      <c r="K340" s="39"/>
      <c r="L340" s="42"/>
      <c r="M340" s="198"/>
      <c r="N340" s="199"/>
      <c r="O340" s="67"/>
      <c r="P340" s="67"/>
      <c r="Q340" s="67"/>
      <c r="R340" s="67"/>
      <c r="S340" s="67"/>
      <c r="T340" s="68"/>
      <c r="U340" s="37"/>
      <c r="V340" s="37"/>
      <c r="W340" s="37"/>
      <c r="X340" s="37"/>
      <c r="Y340" s="37"/>
      <c r="Z340" s="37"/>
      <c r="AA340" s="37"/>
      <c r="AB340" s="37"/>
      <c r="AC340" s="37"/>
      <c r="AD340" s="37"/>
      <c r="AE340" s="37"/>
      <c r="AT340" s="20" t="s">
        <v>174</v>
      </c>
      <c r="AU340" s="20" t="s">
        <v>83</v>
      </c>
    </row>
    <row r="341" spans="1:65" s="16" customFormat="1" ht="11.25">
      <c r="B341" s="234"/>
      <c r="C341" s="235"/>
      <c r="D341" s="202" t="s">
        <v>176</v>
      </c>
      <c r="E341" s="236" t="s">
        <v>21</v>
      </c>
      <c r="F341" s="237" t="s">
        <v>236</v>
      </c>
      <c r="G341" s="235"/>
      <c r="H341" s="236" t="s">
        <v>21</v>
      </c>
      <c r="I341" s="238"/>
      <c r="J341" s="235"/>
      <c r="K341" s="235"/>
      <c r="L341" s="239"/>
      <c r="M341" s="240"/>
      <c r="N341" s="241"/>
      <c r="O341" s="241"/>
      <c r="P341" s="241"/>
      <c r="Q341" s="241"/>
      <c r="R341" s="241"/>
      <c r="S341" s="241"/>
      <c r="T341" s="242"/>
      <c r="AT341" s="243" t="s">
        <v>176</v>
      </c>
      <c r="AU341" s="243" t="s">
        <v>83</v>
      </c>
      <c r="AV341" s="16" t="s">
        <v>81</v>
      </c>
      <c r="AW341" s="16" t="s">
        <v>34</v>
      </c>
      <c r="AX341" s="16" t="s">
        <v>73</v>
      </c>
      <c r="AY341" s="243" t="s">
        <v>165</v>
      </c>
    </row>
    <row r="342" spans="1:65" s="13" customFormat="1" ht="11.25">
      <c r="B342" s="200"/>
      <c r="C342" s="201"/>
      <c r="D342" s="202" t="s">
        <v>176</v>
      </c>
      <c r="E342" s="203" t="s">
        <v>21</v>
      </c>
      <c r="F342" s="204" t="s">
        <v>479</v>
      </c>
      <c r="G342" s="201"/>
      <c r="H342" s="205">
        <v>1.6</v>
      </c>
      <c r="I342" s="206"/>
      <c r="J342" s="201"/>
      <c r="K342" s="201"/>
      <c r="L342" s="207"/>
      <c r="M342" s="208"/>
      <c r="N342" s="209"/>
      <c r="O342" s="209"/>
      <c r="P342" s="209"/>
      <c r="Q342" s="209"/>
      <c r="R342" s="209"/>
      <c r="S342" s="209"/>
      <c r="T342" s="210"/>
      <c r="AT342" s="211" t="s">
        <v>176</v>
      </c>
      <c r="AU342" s="211" t="s">
        <v>83</v>
      </c>
      <c r="AV342" s="13" t="s">
        <v>83</v>
      </c>
      <c r="AW342" s="13" t="s">
        <v>34</v>
      </c>
      <c r="AX342" s="13" t="s">
        <v>73</v>
      </c>
      <c r="AY342" s="211" t="s">
        <v>165</v>
      </c>
    </row>
    <row r="343" spans="1:65" s="14" customFormat="1" ht="11.25">
      <c r="B343" s="212"/>
      <c r="C343" s="213"/>
      <c r="D343" s="202" t="s">
        <v>176</v>
      </c>
      <c r="E343" s="214" t="s">
        <v>21</v>
      </c>
      <c r="F343" s="215" t="s">
        <v>178</v>
      </c>
      <c r="G343" s="213"/>
      <c r="H343" s="216">
        <v>1.6</v>
      </c>
      <c r="I343" s="217"/>
      <c r="J343" s="213"/>
      <c r="K343" s="213"/>
      <c r="L343" s="218"/>
      <c r="M343" s="219"/>
      <c r="N343" s="220"/>
      <c r="O343" s="220"/>
      <c r="P343" s="220"/>
      <c r="Q343" s="220"/>
      <c r="R343" s="220"/>
      <c r="S343" s="220"/>
      <c r="T343" s="221"/>
      <c r="AT343" s="222" t="s">
        <v>176</v>
      </c>
      <c r="AU343" s="222" t="s">
        <v>83</v>
      </c>
      <c r="AV343" s="14" t="s">
        <v>93</v>
      </c>
      <c r="AW343" s="14" t="s">
        <v>34</v>
      </c>
      <c r="AX343" s="14" t="s">
        <v>73</v>
      </c>
      <c r="AY343" s="222" t="s">
        <v>165</v>
      </c>
    </row>
    <row r="344" spans="1:65" s="13" customFormat="1" ht="11.25">
      <c r="B344" s="200"/>
      <c r="C344" s="201"/>
      <c r="D344" s="202" t="s">
        <v>176</v>
      </c>
      <c r="E344" s="203" t="s">
        <v>21</v>
      </c>
      <c r="F344" s="204" t="s">
        <v>480</v>
      </c>
      <c r="G344" s="201"/>
      <c r="H344" s="205">
        <v>7.6</v>
      </c>
      <c r="I344" s="206"/>
      <c r="J344" s="201"/>
      <c r="K344" s="201"/>
      <c r="L344" s="207"/>
      <c r="M344" s="208"/>
      <c r="N344" s="209"/>
      <c r="O344" s="209"/>
      <c r="P344" s="209"/>
      <c r="Q344" s="209"/>
      <c r="R344" s="209"/>
      <c r="S344" s="209"/>
      <c r="T344" s="210"/>
      <c r="AT344" s="211" t="s">
        <v>176</v>
      </c>
      <c r="AU344" s="211" t="s">
        <v>83</v>
      </c>
      <c r="AV344" s="13" t="s">
        <v>83</v>
      </c>
      <c r="AW344" s="13" t="s">
        <v>34</v>
      </c>
      <c r="AX344" s="13" t="s">
        <v>73</v>
      </c>
      <c r="AY344" s="211" t="s">
        <v>165</v>
      </c>
    </row>
    <row r="345" spans="1:65" s="14" customFormat="1" ht="11.25">
      <c r="B345" s="212"/>
      <c r="C345" s="213"/>
      <c r="D345" s="202" t="s">
        <v>176</v>
      </c>
      <c r="E345" s="214" t="s">
        <v>21</v>
      </c>
      <c r="F345" s="215" t="s">
        <v>178</v>
      </c>
      <c r="G345" s="213"/>
      <c r="H345" s="216">
        <v>7.6</v>
      </c>
      <c r="I345" s="217"/>
      <c r="J345" s="213"/>
      <c r="K345" s="213"/>
      <c r="L345" s="218"/>
      <c r="M345" s="219"/>
      <c r="N345" s="220"/>
      <c r="O345" s="220"/>
      <c r="P345" s="220"/>
      <c r="Q345" s="220"/>
      <c r="R345" s="220"/>
      <c r="S345" s="220"/>
      <c r="T345" s="221"/>
      <c r="AT345" s="222" t="s">
        <v>176</v>
      </c>
      <c r="AU345" s="222" t="s">
        <v>83</v>
      </c>
      <c r="AV345" s="14" t="s">
        <v>93</v>
      </c>
      <c r="AW345" s="14" t="s">
        <v>34</v>
      </c>
      <c r="AX345" s="14" t="s">
        <v>73</v>
      </c>
      <c r="AY345" s="222" t="s">
        <v>165</v>
      </c>
    </row>
    <row r="346" spans="1:65" s="13" customFormat="1" ht="11.25">
      <c r="B346" s="200"/>
      <c r="C346" s="201"/>
      <c r="D346" s="202" t="s">
        <v>176</v>
      </c>
      <c r="E346" s="203" t="s">
        <v>21</v>
      </c>
      <c r="F346" s="204" t="s">
        <v>481</v>
      </c>
      <c r="G346" s="201"/>
      <c r="H346" s="205">
        <v>11.4</v>
      </c>
      <c r="I346" s="206"/>
      <c r="J346" s="201"/>
      <c r="K346" s="201"/>
      <c r="L346" s="207"/>
      <c r="M346" s="208"/>
      <c r="N346" s="209"/>
      <c r="O346" s="209"/>
      <c r="P346" s="209"/>
      <c r="Q346" s="209"/>
      <c r="R346" s="209"/>
      <c r="S346" s="209"/>
      <c r="T346" s="210"/>
      <c r="AT346" s="211" t="s">
        <v>176</v>
      </c>
      <c r="AU346" s="211" t="s">
        <v>83</v>
      </c>
      <c r="AV346" s="13" t="s">
        <v>83</v>
      </c>
      <c r="AW346" s="13" t="s">
        <v>34</v>
      </c>
      <c r="AX346" s="13" t="s">
        <v>73</v>
      </c>
      <c r="AY346" s="211" t="s">
        <v>165</v>
      </c>
    </row>
    <row r="347" spans="1:65" s="14" customFormat="1" ht="11.25">
      <c r="B347" s="212"/>
      <c r="C347" s="213"/>
      <c r="D347" s="202" t="s">
        <v>176</v>
      </c>
      <c r="E347" s="214" t="s">
        <v>21</v>
      </c>
      <c r="F347" s="215" t="s">
        <v>178</v>
      </c>
      <c r="G347" s="213"/>
      <c r="H347" s="216">
        <v>11.4</v>
      </c>
      <c r="I347" s="217"/>
      <c r="J347" s="213"/>
      <c r="K347" s="213"/>
      <c r="L347" s="218"/>
      <c r="M347" s="219"/>
      <c r="N347" s="220"/>
      <c r="O347" s="220"/>
      <c r="P347" s="220"/>
      <c r="Q347" s="220"/>
      <c r="R347" s="220"/>
      <c r="S347" s="220"/>
      <c r="T347" s="221"/>
      <c r="AT347" s="222" t="s">
        <v>176</v>
      </c>
      <c r="AU347" s="222" t="s">
        <v>83</v>
      </c>
      <c r="AV347" s="14" t="s">
        <v>93</v>
      </c>
      <c r="AW347" s="14" t="s">
        <v>34</v>
      </c>
      <c r="AX347" s="14" t="s">
        <v>73</v>
      </c>
      <c r="AY347" s="222" t="s">
        <v>165</v>
      </c>
    </row>
    <row r="348" spans="1:65" s="15" customFormat="1" ht="11.25">
      <c r="B348" s="223"/>
      <c r="C348" s="224"/>
      <c r="D348" s="202" t="s">
        <v>176</v>
      </c>
      <c r="E348" s="225" t="s">
        <v>21</v>
      </c>
      <c r="F348" s="226" t="s">
        <v>186</v>
      </c>
      <c r="G348" s="224"/>
      <c r="H348" s="227">
        <v>20.6</v>
      </c>
      <c r="I348" s="228"/>
      <c r="J348" s="224"/>
      <c r="K348" s="224"/>
      <c r="L348" s="229"/>
      <c r="M348" s="230"/>
      <c r="N348" s="231"/>
      <c r="O348" s="231"/>
      <c r="P348" s="231"/>
      <c r="Q348" s="231"/>
      <c r="R348" s="231"/>
      <c r="S348" s="231"/>
      <c r="T348" s="232"/>
      <c r="AT348" s="233" t="s">
        <v>176</v>
      </c>
      <c r="AU348" s="233" t="s">
        <v>83</v>
      </c>
      <c r="AV348" s="15" t="s">
        <v>172</v>
      </c>
      <c r="AW348" s="15" t="s">
        <v>34</v>
      </c>
      <c r="AX348" s="15" t="s">
        <v>81</v>
      </c>
      <c r="AY348" s="233" t="s">
        <v>165</v>
      </c>
    </row>
    <row r="349" spans="1:65" s="12" customFormat="1" ht="22.9" customHeight="1">
      <c r="B349" s="166"/>
      <c r="C349" s="167"/>
      <c r="D349" s="168" t="s">
        <v>72</v>
      </c>
      <c r="E349" s="180" t="s">
        <v>482</v>
      </c>
      <c r="F349" s="180" t="s">
        <v>483</v>
      </c>
      <c r="G349" s="167"/>
      <c r="H349" s="167"/>
      <c r="I349" s="170"/>
      <c r="J349" s="181">
        <f>BK349</f>
        <v>0</v>
      </c>
      <c r="K349" s="167"/>
      <c r="L349" s="172"/>
      <c r="M349" s="173"/>
      <c r="N349" s="174"/>
      <c r="O349" s="174"/>
      <c r="P349" s="175">
        <f>SUM(P350:P359)</f>
        <v>0</v>
      </c>
      <c r="Q349" s="174"/>
      <c r="R349" s="175">
        <f>SUM(R350:R359)</f>
        <v>0</v>
      </c>
      <c r="S349" s="174"/>
      <c r="T349" s="176">
        <f>SUM(T350:T359)</f>
        <v>0</v>
      </c>
      <c r="AR349" s="177" t="s">
        <v>81</v>
      </c>
      <c r="AT349" s="178" t="s">
        <v>72</v>
      </c>
      <c r="AU349" s="178" t="s">
        <v>81</v>
      </c>
      <c r="AY349" s="177" t="s">
        <v>165</v>
      </c>
      <c r="BK349" s="179">
        <f>SUM(BK350:BK359)</f>
        <v>0</v>
      </c>
    </row>
    <row r="350" spans="1:65" s="2" customFormat="1" ht="24.2" customHeight="1">
      <c r="A350" s="37"/>
      <c r="B350" s="38"/>
      <c r="C350" s="182" t="s">
        <v>484</v>
      </c>
      <c r="D350" s="182" t="s">
        <v>167</v>
      </c>
      <c r="E350" s="183" t="s">
        <v>485</v>
      </c>
      <c r="F350" s="184" t="s">
        <v>486</v>
      </c>
      <c r="G350" s="185" t="s">
        <v>181</v>
      </c>
      <c r="H350" s="186">
        <v>45.859000000000002</v>
      </c>
      <c r="I350" s="187"/>
      <c r="J350" s="188">
        <f>ROUND(I350*H350,2)</f>
        <v>0</v>
      </c>
      <c r="K350" s="184" t="s">
        <v>171</v>
      </c>
      <c r="L350" s="42"/>
      <c r="M350" s="189" t="s">
        <v>21</v>
      </c>
      <c r="N350" s="190" t="s">
        <v>44</v>
      </c>
      <c r="O350" s="67"/>
      <c r="P350" s="191">
        <f>O350*H350</f>
        <v>0</v>
      </c>
      <c r="Q350" s="191">
        <v>0</v>
      </c>
      <c r="R350" s="191">
        <f>Q350*H350</f>
        <v>0</v>
      </c>
      <c r="S350" s="191">
        <v>0</v>
      </c>
      <c r="T350" s="192">
        <f>S350*H350</f>
        <v>0</v>
      </c>
      <c r="U350" s="37"/>
      <c r="V350" s="37"/>
      <c r="W350" s="37"/>
      <c r="X350" s="37"/>
      <c r="Y350" s="37"/>
      <c r="Z350" s="37"/>
      <c r="AA350" s="37"/>
      <c r="AB350" s="37"/>
      <c r="AC350" s="37"/>
      <c r="AD350" s="37"/>
      <c r="AE350" s="37"/>
      <c r="AR350" s="193" t="s">
        <v>172</v>
      </c>
      <c r="AT350" s="193" t="s">
        <v>167</v>
      </c>
      <c r="AU350" s="193" t="s">
        <v>83</v>
      </c>
      <c r="AY350" s="20" t="s">
        <v>165</v>
      </c>
      <c r="BE350" s="194">
        <f>IF(N350="základní",J350,0)</f>
        <v>0</v>
      </c>
      <c r="BF350" s="194">
        <f>IF(N350="snížená",J350,0)</f>
        <v>0</v>
      </c>
      <c r="BG350" s="194">
        <f>IF(N350="zákl. přenesená",J350,0)</f>
        <v>0</v>
      </c>
      <c r="BH350" s="194">
        <f>IF(N350="sníž. přenesená",J350,0)</f>
        <v>0</v>
      </c>
      <c r="BI350" s="194">
        <f>IF(N350="nulová",J350,0)</f>
        <v>0</v>
      </c>
      <c r="BJ350" s="20" t="s">
        <v>81</v>
      </c>
      <c r="BK350" s="194">
        <f>ROUND(I350*H350,2)</f>
        <v>0</v>
      </c>
      <c r="BL350" s="20" t="s">
        <v>172</v>
      </c>
      <c r="BM350" s="193" t="s">
        <v>487</v>
      </c>
    </row>
    <row r="351" spans="1:65" s="2" customFormat="1" ht="11.25">
      <c r="A351" s="37"/>
      <c r="B351" s="38"/>
      <c r="C351" s="39"/>
      <c r="D351" s="195" t="s">
        <v>174</v>
      </c>
      <c r="E351" s="39"/>
      <c r="F351" s="196" t="s">
        <v>488</v>
      </c>
      <c r="G351" s="39"/>
      <c r="H351" s="39"/>
      <c r="I351" s="197"/>
      <c r="J351" s="39"/>
      <c r="K351" s="39"/>
      <c r="L351" s="42"/>
      <c r="M351" s="198"/>
      <c r="N351" s="199"/>
      <c r="O351" s="67"/>
      <c r="P351" s="67"/>
      <c r="Q351" s="67"/>
      <c r="R351" s="67"/>
      <c r="S351" s="67"/>
      <c r="T351" s="68"/>
      <c r="U351" s="37"/>
      <c r="V351" s="37"/>
      <c r="W351" s="37"/>
      <c r="X351" s="37"/>
      <c r="Y351" s="37"/>
      <c r="Z351" s="37"/>
      <c r="AA351" s="37"/>
      <c r="AB351" s="37"/>
      <c r="AC351" s="37"/>
      <c r="AD351" s="37"/>
      <c r="AE351" s="37"/>
      <c r="AT351" s="20" t="s">
        <v>174</v>
      </c>
      <c r="AU351" s="20" t="s">
        <v>83</v>
      </c>
    </row>
    <row r="352" spans="1:65" s="2" customFormat="1" ht="21.75" customHeight="1">
      <c r="A352" s="37"/>
      <c r="B352" s="38"/>
      <c r="C352" s="182" t="s">
        <v>301</v>
      </c>
      <c r="D352" s="182" t="s">
        <v>167</v>
      </c>
      <c r="E352" s="183" t="s">
        <v>489</v>
      </c>
      <c r="F352" s="184" t="s">
        <v>490</v>
      </c>
      <c r="G352" s="185" t="s">
        <v>181</v>
      </c>
      <c r="H352" s="186">
        <v>45.859000000000002</v>
      </c>
      <c r="I352" s="187"/>
      <c r="J352" s="188">
        <f>ROUND(I352*H352,2)</f>
        <v>0</v>
      </c>
      <c r="K352" s="184" t="s">
        <v>171</v>
      </c>
      <c r="L352" s="42"/>
      <c r="M352" s="189" t="s">
        <v>21</v>
      </c>
      <c r="N352" s="190" t="s">
        <v>44</v>
      </c>
      <c r="O352" s="67"/>
      <c r="P352" s="191">
        <f>O352*H352</f>
        <v>0</v>
      </c>
      <c r="Q352" s="191">
        <v>0</v>
      </c>
      <c r="R352" s="191">
        <f>Q352*H352</f>
        <v>0</v>
      </c>
      <c r="S352" s="191">
        <v>0</v>
      </c>
      <c r="T352" s="192">
        <f>S352*H352</f>
        <v>0</v>
      </c>
      <c r="U352" s="37"/>
      <c r="V352" s="37"/>
      <c r="W352" s="37"/>
      <c r="X352" s="37"/>
      <c r="Y352" s="37"/>
      <c r="Z352" s="37"/>
      <c r="AA352" s="37"/>
      <c r="AB352" s="37"/>
      <c r="AC352" s="37"/>
      <c r="AD352" s="37"/>
      <c r="AE352" s="37"/>
      <c r="AR352" s="193" t="s">
        <v>172</v>
      </c>
      <c r="AT352" s="193" t="s">
        <v>167</v>
      </c>
      <c r="AU352" s="193" t="s">
        <v>83</v>
      </c>
      <c r="AY352" s="20" t="s">
        <v>165</v>
      </c>
      <c r="BE352" s="194">
        <f>IF(N352="základní",J352,0)</f>
        <v>0</v>
      </c>
      <c r="BF352" s="194">
        <f>IF(N352="snížená",J352,0)</f>
        <v>0</v>
      </c>
      <c r="BG352" s="194">
        <f>IF(N352="zákl. přenesená",J352,0)</f>
        <v>0</v>
      </c>
      <c r="BH352" s="194">
        <f>IF(N352="sníž. přenesená",J352,0)</f>
        <v>0</v>
      </c>
      <c r="BI352" s="194">
        <f>IF(N352="nulová",J352,0)</f>
        <v>0</v>
      </c>
      <c r="BJ352" s="20" t="s">
        <v>81</v>
      </c>
      <c r="BK352" s="194">
        <f>ROUND(I352*H352,2)</f>
        <v>0</v>
      </c>
      <c r="BL352" s="20" t="s">
        <v>172</v>
      </c>
      <c r="BM352" s="193" t="s">
        <v>491</v>
      </c>
    </row>
    <row r="353" spans="1:65" s="2" customFormat="1" ht="11.25">
      <c r="A353" s="37"/>
      <c r="B353" s="38"/>
      <c r="C353" s="39"/>
      <c r="D353" s="195" t="s">
        <v>174</v>
      </c>
      <c r="E353" s="39"/>
      <c r="F353" s="196" t="s">
        <v>492</v>
      </c>
      <c r="G353" s="39"/>
      <c r="H353" s="39"/>
      <c r="I353" s="197"/>
      <c r="J353" s="39"/>
      <c r="K353" s="39"/>
      <c r="L353" s="42"/>
      <c r="M353" s="198"/>
      <c r="N353" s="199"/>
      <c r="O353" s="67"/>
      <c r="P353" s="67"/>
      <c r="Q353" s="67"/>
      <c r="R353" s="67"/>
      <c r="S353" s="67"/>
      <c r="T353" s="68"/>
      <c r="U353" s="37"/>
      <c r="V353" s="37"/>
      <c r="W353" s="37"/>
      <c r="X353" s="37"/>
      <c r="Y353" s="37"/>
      <c r="Z353" s="37"/>
      <c r="AA353" s="37"/>
      <c r="AB353" s="37"/>
      <c r="AC353" s="37"/>
      <c r="AD353" s="37"/>
      <c r="AE353" s="37"/>
      <c r="AT353" s="20" t="s">
        <v>174</v>
      </c>
      <c r="AU353" s="20" t="s">
        <v>83</v>
      </c>
    </row>
    <row r="354" spans="1:65" s="2" customFormat="1" ht="24.2" customHeight="1">
      <c r="A354" s="37"/>
      <c r="B354" s="38"/>
      <c r="C354" s="182" t="s">
        <v>493</v>
      </c>
      <c r="D354" s="182" t="s">
        <v>167</v>
      </c>
      <c r="E354" s="183" t="s">
        <v>494</v>
      </c>
      <c r="F354" s="184" t="s">
        <v>495</v>
      </c>
      <c r="G354" s="185" t="s">
        <v>181</v>
      </c>
      <c r="H354" s="186">
        <v>229.29499999999999</v>
      </c>
      <c r="I354" s="187"/>
      <c r="J354" s="188">
        <f>ROUND(I354*H354,2)</f>
        <v>0</v>
      </c>
      <c r="K354" s="184" t="s">
        <v>171</v>
      </c>
      <c r="L354" s="42"/>
      <c r="M354" s="189" t="s">
        <v>21</v>
      </c>
      <c r="N354" s="190" t="s">
        <v>44</v>
      </c>
      <c r="O354" s="67"/>
      <c r="P354" s="191">
        <f>O354*H354</f>
        <v>0</v>
      </c>
      <c r="Q354" s="191">
        <v>0</v>
      </c>
      <c r="R354" s="191">
        <f>Q354*H354</f>
        <v>0</v>
      </c>
      <c r="S354" s="191">
        <v>0</v>
      </c>
      <c r="T354" s="192">
        <f>S354*H354</f>
        <v>0</v>
      </c>
      <c r="U354" s="37"/>
      <c r="V354" s="37"/>
      <c r="W354" s="37"/>
      <c r="X354" s="37"/>
      <c r="Y354" s="37"/>
      <c r="Z354" s="37"/>
      <c r="AA354" s="37"/>
      <c r="AB354" s="37"/>
      <c r="AC354" s="37"/>
      <c r="AD354" s="37"/>
      <c r="AE354" s="37"/>
      <c r="AR354" s="193" t="s">
        <v>172</v>
      </c>
      <c r="AT354" s="193" t="s">
        <v>167</v>
      </c>
      <c r="AU354" s="193" t="s">
        <v>83</v>
      </c>
      <c r="AY354" s="20" t="s">
        <v>165</v>
      </c>
      <c r="BE354" s="194">
        <f>IF(N354="základní",J354,0)</f>
        <v>0</v>
      </c>
      <c r="BF354" s="194">
        <f>IF(N354="snížená",J354,0)</f>
        <v>0</v>
      </c>
      <c r="BG354" s="194">
        <f>IF(N354="zákl. přenesená",J354,0)</f>
        <v>0</v>
      </c>
      <c r="BH354" s="194">
        <f>IF(N354="sníž. přenesená",J354,0)</f>
        <v>0</v>
      </c>
      <c r="BI354" s="194">
        <f>IF(N354="nulová",J354,0)</f>
        <v>0</v>
      </c>
      <c r="BJ354" s="20" t="s">
        <v>81</v>
      </c>
      <c r="BK354" s="194">
        <f>ROUND(I354*H354,2)</f>
        <v>0</v>
      </c>
      <c r="BL354" s="20" t="s">
        <v>172</v>
      </c>
      <c r="BM354" s="193" t="s">
        <v>496</v>
      </c>
    </row>
    <row r="355" spans="1:65" s="2" customFormat="1" ht="11.25">
      <c r="A355" s="37"/>
      <c r="B355" s="38"/>
      <c r="C355" s="39"/>
      <c r="D355" s="195" t="s">
        <v>174</v>
      </c>
      <c r="E355" s="39"/>
      <c r="F355" s="196" t="s">
        <v>497</v>
      </c>
      <c r="G355" s="39"/>
      <c r="H355" s="39"/>
      <c r="I355" s="197"/>
      <c r="J355" s="39"/>
      <c r="K355" s="39"/>
      <c r="L355" s="42"/>
      <c r="M355" s="198"/>
      <c r="N355" s="199"/>
      <c r="O355" s="67"/>
      <c r="P355" s="67"/>
      <c r="Q355" s="67"/>
      <c r="R355" s="67"/>
      <c r="S355" s="67"/>
      <c r="T355" s="68"/>
      <c r="U355" s="37"/>
      <c r="V355" s="37"/>
      <c r="W355" s="37"/>
      <c r="X355" s="37"/>
      <c r="Y355" s="37"/>
      <c r="Z355" s="37"/>
      <c r="AA355" s="37"/>
      <c r="AB355" s="37"/>
      <c r="AC355" s="37"/>
      <c r="AD355" s="37"/>
      <c r="AE355" s="37"/>
      <c r="AT355" s="20" t="s">
        <v>174</v>
      </c>
      <c r="AU355" s="20" t="s">
        <v>83</v>
      </c>
    </row>
    <row r="356" spans="1:65" s="2" customFormat="1" ht="19.5">
      <c r="A356" s="37"/>
      <c r="B356" s="38"/>
      <c r="C356" s="39"/>
      <c r="D356" s="202" t="s">
        <v>360</v>
      </c>
      <c r="E356" s="39"/>
      <c r="F356" s="244" t="s">
        <v>498</v>
      </c>
      <c r="G356" s="39"/>
      <c r="H356" s="39"/>
      <c r="I356" s="197"/>
      <c r="J356" s="39"/>
      <c r="K356" s="39"/>
      <c r="L356" s="42"/>
      <c r="M356" s="198"/>
      <c r="N356" s="199"/>
      <c r="O356" s="67"/>
      <c r="P356" s="67"/>
      <c r="Q356" s="67"/>
      <c r="R356" s="67"/>
      <c r="S356" s="67"/>
      <c r="T356" s="68"/>
      <c r="U356" s="37"/>
      <c r="V356" s="37"/>
      <c r="W356" s="37"/>
      <c r="X356" s="37"/>
      <c r="Y356" s="37"/>
      <c r="Z356" s="37"/>
      <c r="AA356" s="37"/>
      <c r="AB356" s="37"/>
      <c r="AC356" s="37"/>
      <c r="AD356" s="37"/>
      <c r="AE356" s="37"/>
      <c r="AT356" s="20" t="s">
        <v>360</v>
      </c>
      <c r="AU356" s="20" t="s">
        <v>83</v>
      </c>
    </row>
    <row r="357" spans="1:65" s="13" customFormat="1" ht="11.25">
      <c r="B357" s="200"/>
      <c r="C357" s="201"/>
      <c r="D357" s="202" t="s">
        <v>176</v>
      </c>
      <c r="E357" s="201"/>
      <c r="F357" s="204" t="s">
        <v>499</v>
      </c>
      <c r="G357" s="201"/>
      <c r="H357" s="205">
        <v>229.29499999999999</v>
      </c>
      <c r="I357" s="206"/>
      <c r="J357" s="201"/>
      <c r="K357" s="201"/>
      <c r="L357" s="207"/>
      <c r="M357" s="208"/>
      <c r="N357" s="209"/>
      <c r="O357" s="209"/>
      <c r="P357" s="209"/>
      <c r="Q357" s="209"/>
      <c r="R357" s="209"/>
      <c r="S357" s="209"/>
      <c r="T357" s="210"/>
      <c r="AT357" s="211" t="s">
        <v>176</v>
      </c>
      <c r="AU357" s="211" t="s">
        <v>83</v>
      </c>
      <c r="AV357" s="13" t="s">
        <v>83</v>
      </c>
      <c r="AW357" s="13" t="s">
        <v>4</v>
      </c>
      <c r="AX357" s="13" t="s">
        <v>81</v>
      </c>
      <c r="AY357" s="211" t="s">
        <v>165</v>
      </c>
    </row>
    <row r="358" spans="1:65" s="2" customFormat="1" ht="24.2" customHeight="1">
      <c r="A358" s="37"/>
      <c r="B358" s="38"/>
      <c r="C358" s="182" t="s">
        <v>500</v>
      </c>
      <c r="D358" s="182" t="s">
        <v>167</v>
      </c>
      <c r="E358" s="183" t="s">
        <v>501</v>
      </c>
      <c r="F358" s="184" t="s">
        <v>502</v>
      </c>
      <c r="G358" s="185" t="s">
        <v>181</v>
      </c>
      <c r="H358" s="186">
        <v>45.859000000000002</v>
      </c>
      <c r="I358" s="187"/>
      <c r="J358" s="188">
        <f>ROUND(I358*H358,2)</f>
        <v>0</v>
      </c>
      <c r="K358" s="184" t="s">
        <v>171</v>
      </c>
      <c r="L358" s="42"/>
      <c r="M358" s="189" t="s">
        <v>21</v>
      </c>
      <c r="N358" s="190" t="s">
        <v>44</v>
      </c>
      <c r="O358" s="67"/>
      <c r="P358" s="191">
        <f>O358*H358</f>
        <v>0</v>
      </c>
      <c r="Q358" s="191">
        <v>0</v>
      </c>
      <c r="R358" s="191">
        <f>Q358*H358</f>
        <v>0</v>
      </c>
      <c r="S358" s="191">
        <v>0</v>
      </c>
      <c r="T358" s="192">
        <f>S358*H358</f>
        <v>0</v>
      </c>
      <c r="U358" s="37"/>
      <c r="V358" s="37"/>
      <c r="W358" s="37"/>
      <c r="X358" s="37"/>
      <c r="Y358" s="37"/>
      <c r="Z358" s="37"/>
      <c r="AA358" s="37"/>
      <c r="AB358" s="37"/>
      <c r="AC358" s="37"/>
      <c r="AD358" s="37"/>
      <c r="AE358" s="37"/>
      <c r="AR358" s="193" t="s">
        <v>172</v>
      </c>
      <c r="AT358" s="193" t="s">
        <v>167</v>
      </c>
      <c r="AU358" s="193" t="s">
        <v>83</v>
      </c>
      <c r="AY358" s="20" t="s">
        <v>165</v>
      </c>
      <c r="BE358" s="194">
        <f>IF(N358="základní",J358,0)</f>
        <v>0</v>
      </c>
      <c r="BF358" s="194">
        <f>IF(N358="snížená",J358,0)</f>
        <v>0</v>
      </c>
      <c r="BG358" s="194">
        <f>IF(N358="zákl. přenesená",J358,0)</f>
        <v>0</v>
      </c>
      <c r="BH358" s="194">
        <f>IF(N358="sníž. přenesená",J358,0)</f>
        <v>0</v>
      </c>
      <c r="BI358" s="194">
        <f>IF(N358="nulová",J358,0)</f>
        <v>0</v>
      </c>
      <c r="BJ358" s="20" t="s">
        <v>81</v>
      </c>
      <c r="BK358" s="194">
        <f>ROUND(I358*H358,2)</f>
        <v>0</v>
      </c>
      <c r="BL358" s="20" t="s">
        <v>172</v>
      </c>
      <c r="BM358" s="193" t="s">
        <v>503</v>
      </c>
    </row>
    <row r="359" spans="1:65" s="2" customFormat="1" ht="11.25">
      <c r="A359" s="37"/>
      <c r="B359" s="38"/>
      <c r="C359" s="39"/>
      <c r="D359" s="195" t="s">
        <v>174</v>
      </c>
      <c r="E359" s="39"/>
      <c r="F359" s="196" t="s">
        <v>504</v>
      </c>
      <c r="G359" s="39"/>
      <c r="H359" s="39"/>
      <c r="I359" s="197"/>
      <c r="J359" s="39"/>
      <c r="K359" s="39"/>
      <c r="L359" s="42"/>
      <c r="M359" s="198"/>
      <c r="N359" s="199"/>
      <c r="O359" s="67"/>
      <c r="P359" s="67"/>
      <c r="Q359" s="67"/>
      <c r="R359" s="67"/>
      <c r="S359" s="67"/>
      <c r="T359" s="68"/>
      <c r="U359" s="37"/>
      <c r="V359" s="37"/>
      <c r="W359" s="37"/>
      <c r="X359" s="37"/>
      <c r="Y359" s="37"/>
      <c r="Z359" s="37"/>
      <c r="AA359" s="37"/>
      <c r="AB359" s="37"/>
      <c r="AC359" s="37"/>
      <c r="AD359" s="37"/>
      <c r="AE359" s="37"/>
      <c r="AT359" s="20" t="s">
        <v>174</v>
      </c>
      <c r="AU359" s="20" t="s">
        <v>83</v>
      </c>
    </row>
    <row r="360" spans="1:65" s="12" customFormat="1" ht="22.9" customHeight="1">
      <c r="B360" s="166"/>
      <c r="C360" s="167"/>
      <c r="D360" s="168" t="s">
        <v>72</v>
      </c>
      <c r="E360" s="180" t="s">
        <v>505</v>
      </c>
      <c r="F360" s="180" t="s">
        <v>506</v>
      </c>
      <c r="G360" s="167"/>
      <c r="H360" s="167"/>
      <c r="I360" s="170"/>
      <c r="J360" s="181">
        <f>BK360</f>
        <v>0</v>
      </c>
      <c r="K360" s="167"/>
      <c r="L360" s="172"/>
      <c r="M360" s="173"/>
      <c r="N360" s="174"/>
      <c r="O360" s="174"/>
      <c r="P360" s="175">
        <f>SUM(P361:P363)</f>
        <v>0</v>
      </c>
      <c r="Q360" s="174"/>
      <c r="R360" s="175">
        <f>SUM(R361:R363)</f>
        <v>0</v>
      </c>
      <c r="S360" s="174"/>
      <c r="T360" s="176">
        <f>SUM(T361:T363)</f>
        <v>0</v>
      </c>
      <c r="AR360" s="177" t="s">
        <v>81</v>
      </c>
      <c r="AT360" s="178" t="s">
        <v>72</v>
      </c>
      <c r="AU360" s="178" t="s">
        <v>81</v>
      </c>
      <c r="AY360" s="177" t="s">
        <v>165</v>
      </c>
      <c r="BK360" s="179">
        <f>SUM(BK361:BK363)</f>
        <v>0</v>
      </c>
    </row>
    <row r="361" spans="1:65" s="2" customFormat="1" ht="33" customHeight="1">
      <c r="A361" s="37"/>
      <c r="B361" s="38"/>
      <c r="C361" s="182" t="s">
        <v>507</v>
      </c>
      <c r="D361" s="182" t="s">
        <v>167</v>
      </c>
      <c r="E361" s="183" t="s">
        <v>508</v>
      </c>
      <c r="F361" s="184" t="s">
        <v>509</v>
      </c>
      <c r="G361" s="185" t="s">
        <v>181</v>
      </c>
      <c r="H361" s="186">
        <v>12.103999999999999</v>
      </c>
      <c r="I361" s="187"/>
      <c r="J361" s="188">
        <f>ROUND(I361*H361,2)</f>
        <v>0</v>
      </c>
      <c r="K361" s="184" t="s">
        <v>171</v>
      </c>
      <c r="L361" s="42"/>
      <c r="M361" s="189" t="s">
        <v>21</v>
      </c>
      <c r="N361" s="190" t="s">
        <v>44</v>
      </c>
      <c r="O361" s="67"/>
      <c r="P361" s="191">
        <f>O361*H361</f>
        <v>0</v>
      </c>
      <c r="Q361" s="191">
        <v>0</v>
      </c>
      <c r="R361" s="191">
        <f>Q361*H361</f>
        <v>0</v>
      </c>
      <c r="S361" s="191">
        <v>0</v>
      </c>
      <c r="T361" s="192">
        <f>S361*H361</f>
        <v>0</v>
      </c>
      <c r="U361" s="37"/>
      <c r="V361" s="37"/>
      <c r="W361" s="37"/>
      <c r="X361" s="37"/>
      <c r="Y361" s="37"/>
      <c r="Z361" s="37"/>
      <c r="AA361" s="37"/>
      <c r="AB361" s="37"/>
      <c r="AC361" s="37"/>
      <c r="AD361" s="37"/>
      <c r="AE361" s="37"/>
      <c r="AR361" s="193" t="s">
        <v>172</v>
      </c>
      <c r="AT361" s="193" t="s">
        <v>167</v>
      </c>
      <c r="AU361" s="193" t="s">
        <v>83</v>
      </c>
      <c r="AY361" s="20" t="s">
        <v>165</v>
      </c>
      <c r="BE361" s="194">
        <f>IF(N361="základní",J361,0)</f>
        <v>0</v>
      </c>
      <c r="BF361" s="194">
        <f>IF(N361="snížená",J361,0)</f>
        <v>0</v>
      </c>
      <c r="BG361" s="194">
        <f>IF(N361="zákl. přenesená",J361,0)</f>
        <v>0</v>
      </c>
      <c r="BH361" s="194">
        <f>IF(N361="sníž. přenesená",J361,0)</f>
        <v>0</v>
      </c>
      <c r="BI361" s="194">
        <f>IF(N361="nulová",J361,0)</f>
        <v>0</v>
      </c>
      <c r="BJ361" s="20" t="s">
        <v>81</v>
      </c>
      <c r="BK361" s="194">
        <f>ROUND(I361*H361,2)</f>
        <v>0</v>
      </c>
      <c r="BL361" s="20" t="s">
        <v>172</v>
      </c>
      <c r="BM361" s="193" t="s">
        <v>510</v>
      </c>
    </row>
    <row r="362" spans="1:65" s="2" customFormat="1" ht="11.25">
      <c r="A362" s="37"/>
      <c r="B362" s="38"/>
      <c r="C362" s="39"/>
      <c r="D362" s="195" t="s">
        <v>174</v>
      </c>
      <c r="E362" s="39"/>
      <c r="F362" s="196" t="s">
        <v>511</v>
      </c>
      <c r="G362" s="39"/>
      <c r="H362" s="39"/>
      <c r="I362" s="197"/>
      <c r="J362" s="39"/>
      <c r="K362" s="39"/>
      <c r="L362" s="42"/>
      <c r="M362" s="198"/>
      <c r="N362" s="199"/>
      <c r="O362" s="67"/>
      <c r="P362" s="67"/>
      <c r="Q362" s="67"/>
      <c r="R362" s="67"/>
      <c r="S362" s="67"/>
      <c r="T362" s="68"/>
      <c r="U362" s="37"/>
      <c r="V362" s="37"/>
      <c r="W362" s="37"/>
      <c r="X362" s="37"/>
      <c r="Y362" s="37"/>
      <c r="Z362" s="37"/>
      <c r="AA362" s="37"/>
      <c r="AB362" s="37"/>
      <c r="AC362" s="37"/>
      <c r="AD362" s="37"/>
      <c r="AE362" s="37"/>
      <c r="AT362" s="20" t="s">
        <v>174</v>
      </c>
      <c r="AU362" s="20" t="s">
        <v>83</v>
      </c>
    </row>
    <row r="363" spans="1:65" s="2" customFormat="1" ht="19.5">
      <c r="A363" s="37"/>
      <c r="B363" s="38"/>
      <c r="C363" s="39"/>
      <c r="D363" s="202" t="s">
        <v>360</v>
      </c>
      <c r="E363" s="39"/>
      <c r="F363" s="244" t="s">
        <v>512</v>
      </c>
      <c r="G363" s="39"/>
      <c r="H363" s="39"/>
      <c r="I363" s="197"/>
      <c r="J363" s="39"/>
      <c r="K363" s="39"/>
      <c r="L363" s="42"/>
      <c r="M363" s="198"/>
      <c r="N363" s="199"/>
      <c r="O363" s="67"/>
      <c r="P363" s="67"/>
      <c r="Q363" s="67"/>
      <c r="R363" s="67"/>
      <c r="S363" s="67"/>
      <c r="T363" s="68"/>
      <c r="U363" s="37"/>
      <c r="V363" s="37"/>
      <c r="W363" s="37"/>
      <c r="X363" s="37"/>
      <c r="Y363" s="37"/>
      <c r="Z363" s="37"/>
      <c r="AA363" s="37"/>
      <c r="AB363" s="37"/>
      <c r="AC363" s="37"/>
      <c r="AD363" s="37"/>
      <c r="AE363" s="37"/>
      <c r="AT363" s="20" t="s">
        <v>360</v>
      </c>
      <c r="AU363" s="20" t="s">
        <v>83</v>
      </c>
    </row>
    <row r="364" spans="1:65" s="12" customFormat="1" ht="25.9" customHeight="1">
      <c r="B364" s="166"/>
      <c r="C364" s="167"/>
      <c r="D364" s="168" t="s">
        <v>72</v>
      </c>
      <c r="E364" s="169" t="s">
        <v>513</v>
      </c>
      <c r="F364" s="169" t="s">
        <v>514</v>
      </c>
      <c r="G364" s="167"/>
      <c r="H364" s="167"/>
      <c r="I364" s="170"/>
      <c r="J364" s="171">
        <f>BK364</f>
        <v>0</v>
      </c>
      <c r="K364" s="167"/>
      <c r="L364" s="172"/>
      <c r="M364" s="173"/>
      <c r="N364" s="174"/>
      <c r="O364" s="174"/>
      <c r="P364" s="175">
        <f>P365+P374+P387+P394+P418+P427+P508+P569+P596</f>
        <v>0</v>
      </c>
      <c r="Q364" s="174"/>
      <c r="R364" s="175">
        <f>R365+R374+R387+R394+R418+R427+R508+R569+R596</f>
        <v>7.7182019199999985</v>
      </c>
      <c r="S364" s="174"/>
      <c r="T364" s="176">
        <f>T365+T374+T387+T394+T418+T427+T508+T569+T596</f>
        <v>34.238643039999999</v>
      </c>
      <c r="AR364" s="177" t="s">
        <v>83</v>
      </c>
      <c r="AT364" s="178" t="s">
        <v>72</v>
      </c>
      <c r="AU364" s="178" t="s">
        <v>73</v>
      </c>
      <c r="AY364" s="177" t="s">
        <v>165</v>
      </c>
      <c r="BK364" s="179">
        <f>BK365+BK374+BK387+BK394+BK418+BK427+BK508+BK569+BK596</f>
        <v>0</v>
      </c>
    </row>
    <row r="365" spans="1:65" s="12" customFormat="1" ht="22.9" customHeight="1">
      <c r="B365" s="166"/>
      <c r="C365" s="167"/>
      <c r="D365" s="168" t="s">
        <v>72</v>
      </c>
      <c r="E365" s="180" t="s">
        <v>515</v>
      </c>
      <c r="F365" s="180" t="s">
        <v>516</v>
      </c>
      <c r="G365" s="167"/>
      <c r="H365" s="167"/>
      <c r="I365" s="170"/>
      <c r="J365" s="181">
        <f>BK365</f>
        <v>0</v>
      </c>
      <c r="K365" s="167"/>
      <c r="L365" s="172"/>
      <c r="M365" s="173"/>
      <c r="N365" s="174"/>
      <c r="O365" s="174"/>
      <c r="P365" s="175">
        <f>SUM(P366:P373)</f>
        <v>0</v>
      </c>
      <c r="Q365" s="174"/>
      <c r="R365" s="175">
        <f>SUM(R366:R373)</f>
        <v>5.8999999999999997E-2</v>
      </c>
      <c r="S365" s="174"/>
      <c r="T365" s="176">
        <f>SUM(T366:T373)</f>
        <v>0</v>
      </c>
      <c r="AR365" s="177" t="s">
        <v>83</v>
      </c>
      <c r="AT365" s="178" t="s">
        <v>72</v>
      </c>
      <c r="AU365" s="178" t="s">
        <v>81</v>
      </c>
      <c r="AY365" s="177" t="s">
        <v>165</v>
      </c>
      <c r="BK365" s="179">
        <f>SUM(BK366:BK373)</f>
        <v>0</v>
      </c>
    </row>
    <row r="366" spans="1:65" s="2" customFormat="1" ht="24.2" customHeight="1">
      <c r="A366" s="37"/>
      <c r="B366" s="38"/>
      <c r="C366" s="182" t="s">
        <v>517</v>
      </c>
      <c r="D366" s="182" t="s">
        <v>167</v>
      </c>
      <c r="E366" s="183" t="s">
        <v>518</v>
      </c>
      <c r="F366" s="184" t="s">
        <v>519</v>
      </c>
      <c r="G366" s="185" t="s">
        <v>113</v>
      </c>
      <c r="H366" s="186">
        <v>198</v>
      </c>
      <c r="I366" s="187"/>
      <c r="J366" s="188">
        <f>ROUND(I366*H366,2)</f>
        <v>0</v>
      </c>
      <c r="K366" s="184" t="s">
        <v>171</v>
      </c>
      <c r="L366" s="42"/>
      <c r="M366" s="189" t="s">
        <v>21</v>
      </c>
      <c r="N366" s="190" t="s">
        <v>44</v>
      </c>
      <c r="O366" s="67"/>
      <c r="P366" s="191">
        <f>O366*H366</f>
        <v>0</v>
      </c>
      <c r="Q366" s="191">
        <v>0</v>
      </c>
      <c r="R366" s="191">
        <f>Q366*H366</f>
        <v>0</v>
      </c>
      <c r="S366" s="191">
        <v>0</v>
      </c>
      <c r="T366" s="192">
        <f>S366*H366</f>
        <v>0</v>
      </c>
      <c r="U366" s="37"/>
      <c r="V366" s="37"/>
      <c r="W366" s="37"/>
      <c r="X366" s="37"/>
      <c r="Y366" s="37"/>
      <c r="Z366" s="37"/>
      <c r="AA366" s="37"/>
      <c r="AB366" s="37"/>
      <c r="AC366" s="37"/>
      <c r="AD366" s="37"/>
      <c r="AE366" s="37"/>
      <c r="AR366" s="193" t="s">
        <v>272</v>
      </c>
      <c r="AT366" s="193" t="s">
        <v>167</v>
      </c>
      <c r="AU366" s="193" t="s">
        <v>83</v>
      </c>
      <c r="AY366" s="20" t="s">
        <v>165</v>
      </c>
      <c r="BE366" s="194">
        <f>IF(N366="základní",J366,0)</f>
        <v>0</v>
      </c>
      <c r="BF366" s="194">
        <f>IF(N366="snížená",J366,0)</f>
        <v>0</v>
      </c>
      <c r="BG366" s="194">
        <f>IF(N366="zákl. přenesená",J366,0)</f>
        <v>0</v>
      </c>
      <c r="BH366" s="194">
        <f>IF(N366="sníž. přenesená",J366,0)</f>
        <v>0</v>
      </c>
      <c r="BI366" s="194">
        <f>IF(N366="nulová",J366,0)</f>
        <v>0</v>
      </c>
      <c r="BJ366" s="20" t="s">
        <v>81</v>
      </c>
      <c r="BK366" s="194">
        <f>ROUND(I366*H366,2)</f>
        <v>0</v>
      </c>
      <c r="BL366" s="20" t="s">
        <v>272</v>
      </c>
      <c r="BM366" s="193" t="s">
        <v>520</v>
      </c>
    </row>
    <row r="367" spans="1:65" s="2" customFormat="1" ht="11.25">
      <c r="A367" s="37"/>
      <c r="B367" s="38"/>
      <c r="C367" s="39"/>
      <c r="D367" s="195" t="s">
        <v>174</v>
      </c>
      <c r="E367" s="39"/>
      <c r="F367" s="196" t="s">
        <v>521</v>
      </c>
      <c r="G367" s="39"/>
      <c r="H367" s="39"/>
      <c r="I367" s="197"/>
      <c r="J367" s="39"/>
      <c r="K367" s="39"/>
      <c r="L367" s="42"/>
      <c r="M367" s="198"/>
      <c r="N367" s="199"/>
      <c r="O367" s="67"/>
      <c r="P367" s="67"/>
      <c r="Q367" s="67"/>
      <c r="R367" s="67"/>
      <c r="S367" s="67"/>
      <c r="T367" s="68"/>
      <c r="U367" s="37"/>
      <c r="V367" s="37"/>
      <c r="W367" s="37"/>
      <c r="X367" s="37"/>
      <c r="Y367" s="37"/>
      <c r="Z367" s="37"/>
      <c r="AA367" s="37"/>
      <c r="AB367" s="37"/>
      <c r="AC367" s="37"/>
      <c r="AD367" s="37"/>
      <c r="AE367" s="37"/>
      <c r="AT367" s="20" t="s">
        <v>174</v>
      </c>
      <c r="AU367" s="20" t="s">
        <v>83</v>
      </c>
    </row>
    <row r="368" spans="1:65" s="13" customFormat="1" ht="11.25">
      <c r="B368" s="200"/>
      <c r="C368" s="201"/>
      <c r="D368" s="202" t="s">
        <v>176</v>
      </c>
      <c r="E368" s="203" t="s">
        <v>21</v>
      </c>
      <c r="F368" s="204" t="s">
        <v>522</v>
      </c>
      <c r="G368" s="201"/>
      <c r="H368" s="205">
        <v>198</v>
      </c>
      <c r="I368" s="206"/>
      <c r="J368" s="201"/>
      <c r="K368" s="201"/>
      <c r="L368" s="207"/>
      <c r="M368" s="208"/>
      <c r="N368" s="209"/>
      <c r="O368" s="209"/>
      <c r="P368" s="209"/>
      <c r="Q368" s="209"/>
      <c r="R368" s="209"/>
      <c r="S368" s="209"/>
      <c r="T368" s="210"/>
      <c r="AT368" s="211" t="s">
        <v>176</v>
      </c>
      <c r="AU368" s="211" t="s">
        <v>83</v>
      </c>
      <c r="AV368" s="13" t="s">
        <v>83</v>
      </c>
      <c r="AW368" s="13" t="s">
        <v>34</v>
      </c>
      <c r="AX368" s="13" t="s">
        <v>73</v>
      </c>
      <c r="AY368" s="211" t="s">
        <v>165</v>
      </c>
    </row>
    <row r="369" spans="1:65" s="14" customFormat="1" ht="11.25">
      <c r="B369" s="212"/>
      <c r="C369" s="213"/>
      <c r="D369" s="202" t="s">
        <v>176</v>
      </c>
      <c r="E369" s="214" t="s">
        <v>21</v>
      </c>
      <c r="F369" s="215" t="s">
        <v>178</v>
      </c>
      <c r="G369" s="213"/>
      <c r="H369" s="216">
        <v>198</v>
      </c>
      <c r="I369" s="217"/>
      <c r="J369" s="213"/>
      <c r="K369" s="213"/>
      <c r="L369" s="218"/>
      <c r="M369" s="219"/>
      <c r="N369" s="220"/>
      <c r="O369" s="220"/>
      <c r="P369" s="220"/>
      <c r="Q369" s="220"/>
      <c r="R369" s="220"/>
      <c r="S369" s="220"/>
      <c r="T369" s="221"/>
      <c r="AT369" s="222" t="s">
        <v>176</v>
      </c>
      <c r="AU369" s="222" t="s">
        <v>83</v>
      </c>
      <c r="AV369" s="14" t="s">
        <v>93</v>
      </c>
      <c r="AW369" s="14" t="s">
        <v>34</v>
      </c>
      <c r="AX369" s="14" t="s">
        <v>81</v>
      </c>
      <c r="AY369" s="222" t="s">
        <v>165</v>
      </c>
    </row>
    <row r="370" spans="1:65" s="2" customFormat="1" ht="16.5" customHeight="1">
      <c r="A370" s="37"/>
      <c r="B370" s="38"/>
      <c r="C370" s="245" t="s">
        <v>523</v>
      </c>
      <c r="D370" s="245" t="s">
        <v>410</v>
      </c>
      <c r="E370" s="246" t="s">
        <v>524</v>
      </c>
      <c r="F370" s="247" t="s">
        <v>525</v>
      </c>
      <c r="G370" s="248" t="s">
        <v>181</v>
      </c>
      <c r="H370" s="249">
        <v>5.8999999999999997E-2</v>
      </c>
      <c r="I370" s="250"/>
      <c r="J370" s="251">
        <f>ROUND(I370*H370,2)</f>
        <v>0</v>
      </c>
      <c r="K370" s="247" t="s">
        <v>171</v>
      </c>
      <c r="L370" s="252"/>
      <c r="M370" s="253" t="s">
        <v>21</v>
      </c>
      <c r="N370" s="254" t="s">
        <v>44</v>
      </c>
      <c r="O370" s="67"/>
      <c r="P370" s="191">
        <f>O370*H370</f>
        <v>0</v>
      </c>
      <c r="Q370" s="191">
        <v>1</v>
      </c>
      <c r="R370" s="191">
        <f>Q370*H370</f>
        <v>5.8999999999999997E-2</v>
      </c>
      <c r="S370" s="191">
        <v>0</v>
      </c>
      <c r="T370" s="192">
        <f>S370*H370</f>
        <v>0</v>
      </c>
      <c r="U370" s="37"/>
      <c r="V370" s="37"/>
      <c r="W370" s="37"/>
      <c r="X370" s="37"/>
      <c r="Y370" s="37"/>
      <c r="Z370" s="37"/>
      <c r="AA370" s="37"/>
      <c r="AB370" s="37"/>
      <c r="AC370" s="37"/>
      <c r="AD370" s="37"/>
      <c r="AE370" s="37"/>
      <c r="AR370" s="193" t="s">
        <v>386</v>
      </c>
      <c r="AT370" s="193" t="s">
        <v>410</v>
      </c>
      <c r="AU370" s="193" t="s">
        <v>83</v>
      </c>
      <c r="AY370" s="20" t="s">
        <v>165</v>
      </c>
      <c r="BE370" s="194">
        <f>IF(N370="základní",J370,0)</f>
        <v>0</v>
      </c>
      <c r="BF370" s="194">
        <f>IF(N370="snížená",J370,0)</f>
        <v>0</v>
      </c>
      <c r="BG370" s="194">
        <f>IF(N370="zákl. přenesená",J370,0)</f>
        <v>0</v>
      </c>
      <c r="BH370" s="194">
        <f>IF(N370="sníž. přenesená",J370,0)</f>
        <v>0</v>
      </c>
      <c r="BI370" s="194">
        <f>IF(N370="nulová",J370,0)</f>
        <v>0</v>
      </c>
      <c r="BJ370" s="20" t="s">
        <v>81</v>
      </c>
      <c r="BK370" s="194">
        <f>ROUND(I370*H370,2)</f>
        <v>0</v>
      </c>
      <c r="BL370" s="20" t="s">
        <v>272</v>
      </c>
      <c r="BM370" s="193" t="s">
        <v>526</v>
      </c>
    </row>
    <row r="371" spans="1:65" s="13" customFormat="1" ht="11.25">
      <c r="B371" s="200"/>
      <c r="C371" s="201"/>
      <c r="D371" s="202" t="s">
        <v>176</v>
      </c>
      <c r="E371" s="201"/>
      <c r="F371" s="204" t="s">
        <v>527</v>
      </c>
      <c r="G371" s="201"/>
      <c r="H371" s="205">
        <v>5.8999999999999997E-2</v>
      </c>
      <c r="I371" s="206"/>
      <c r="J371" s="201"/>
      <c r="K371" s="201"/>
      <c r="L371" s="207"/>
      <c r="M371" s="208"/>
      <c r="N371" s="209"/>
      <c r="O371" s="209"/>
      <c r="P371" s="209"/>
      <c r="Q371" s="209"/>
      <c r="R371" s="209"/>
      <c r="S371" s="209"/>
      <c r="T371" s="210"/>
      <c r="AT371" s="211" t="s">
        <v>176</v>
      </c>
      <c r="AU371" s="211" t="s">
        <v>83</v>
      </c>
      <c r="AV371" s="13" t="s">
        <v>83</v>
      </c>
      <c r="AW371" s="13" t="s">
        <v>4</v>
      </c>
      <c r="AX371" s="13" t="s">
        <v>81</v>
      </c>
      <c r="AY371" s="211" t="s">
        <v>165</v>
      </c>
    </row>
    <row r="372" spans="1:65" s="2" customFormat="1" ht="33" customHeight="1">
      <c r="A372" s="37"/>
      <c r="B372" s="38"/>
      <c r="C372" s="182" t="s">
        <v>528</v>
      </c>
      <c r="D372" s="182" t="s">
        <v>167</v>
      </c>
      <c r="E372" s="183" t="s">
        <v>529</v>
      </c>
      <c r="F372" s="184" t="s">
        <v>530</v>
      </c>
      <c r="G372" s="185" t="s">
        <v>181</v>
      </c>
      <c r="H372" s="186">
        <v>5.8999999999999997E-2</v>
      </c>
      <c r="I372" s="187"/>
      <c r="J372" s="188">
        <f>ROUND(I372*H372,2)</f>
        <v>0</v>
      </c>
      <c r="K372" s="184" t="s">
        <v>171</v>
      </c>
      <c r="L372" s="42"/>
      <c r="M372" s="189" t="s">
        <v>21</v>
      </c>
      <c r="N372" s="190" t="s">
        <v>44</v>
      </c>
      <c r="O372" s="67"/>
      <c r="P372" s="191">
        <f>O372*H372</f>
        <v>0</v>
      </c>
      <c r="Q372" s="191">
        <v>0</v>
      </c>
      <c r="R372" s="191">
        <f>Q372*H372</f>
        <v>0</v>
      </c>
      <c r="S372" s="191">
        <v>0</v>
      </c>
      <c r="T372" s="192">
        <f>S372*H372</f>
        <v>0</v>
      </c>
      <c r="U372" s="37"/>
      <c r="V372" s="37"/>
      <c r="W372" s="37"/>
      <c r="X372" s="37"/>
      <c r="Y372" s="37"/>
      <c r="Z372" s="37"/>
      <c r="AA372" s="37"/>
      <c r="AB372" s="37"/>
      <c r="AC372" s="37"/>
      <c r="AD372" s="37"/>
      <c r="AE372" s="37"/>
      <c r="AR372" s="193" t="s">
        <v>272</v>
      </c>
      <c r="AT372" s="193" t="s">
        <v>167</v>
      </c>
      <c r="AU372" s="193" t="s">
        <v>83</v>
      </c>
      <c r="AY372" s="20" t="s">
        <v>165</v>
      </c>
      <c r="BE372" s="194">
        <f>IF(N372="základní",J372,0)</f>
        <v>0</v>
      </c>
      <c r="BF372" s="194">
        <f>IF(N372="snížená",J372,0)</f>
        <v>0</v>
      </c>
      <c r="BG372" s="194">
        <f>IF(N372="zákl. přenesená",J372,0)</f>
        <v>0</v>
      </c>
      <c r="BH372" s="194">
        <f>IF(N372="sníž. přenesená",J372,0)</f>
        <v>0</v>
      </c>
      <c r="BI372" s="194">
        <f>IF(N372="nulová",J372,0)</f>
        <v>0</v>
      </c>
      <c r="BJ372" s="20" t="s">
        <v>81</v>
      </c>
      <c r="BK372" s="194">
        <f>ROUND(I372*H372,2)</f>
        <v>0</v>
      </c>
      <c r="BL372" s="20" t="s">
        <v>272</v>
      </c>
      <c r="BM372" s="193" t="s">
        <v>531</v>
      </c>
    </row>
    <row r="373" spans="1:65" s="2" customFormat="1" ht="11.25">
      <c r="A373" s="37"/>
      <c r="B373" s="38"/>
      <c r="C373" s="39"/>
      <c r="D373" s="195" t="s">
        <v>174</v>
      </c>
      <c r="E373" s="39"/>
      <c r="F373" s="196" t="s">
        <v>532</v>
      </c>
      <c r="G373" s="39"/>
      <c r="H373" s="39"/>
      <c r="I373" s="197"/>
      <c r="J373" s="39"/>
      <c r="K373" s="39"/>
      <c r="L373" s="42"/>
      <c r="M373" s="198"/>
      <c r="N373" s="199"/>
      <c r="O373" s="67"/>
      <c r="P373" s="67"/>
      <c r="Q373" s="67"/>
      <c r="R373" s="67"/>
      <c r="S373" s="67"/>
      <c r="T373" s="68"/>
      <c r="U373" s="37"/>
      <c r="V373" s="37"/>
      <c r="W373" s="37"/>
      <c r="X373" s="37"/>
      <c r="Y373" s="37"/>
      <c r="Z373" s="37"/>
      <c r="AA373" s="37"/>
      <c r="AB373" s="37"/>
      <c r="AC373" s="37"/>
      <c r="AD373" s="37"/>
      <c r="AE373" s="37"/>
      <c r="AT373" s="20" t="s">
        <v>174</v>
      </c>
      <c r="AU373" s="20" t="s">
        <v>83</v>
      </c>
    </row>
    <row r="374" spans="1:65" s="12" customFormat="1" ht="22.9" customHeight="1">
      <c r="B374" s="166"/>
      <c r="C374" s="167"/>
      <c r="D374" s="168" t="s">
        <v>72</v>
      </c>
      <c r="E374" s="180" t="s">
        <v>533</v>
      </c>
      <c r="F374" s="180" t="s">
        <v>534</v>
      </c>
      <c r="G374" s="167"/>
      <c r="H374" s="167"/>
      <c r="I374" s="170"/>
      <c r="J374" s="181">
        <f>BK374</f>
        <v>0</v>
      </c>
      <c r="K374" s="167"/>
      <c r="L374" s="172"/>
      <c r="M374" s="173"/>
      <c r="N374" s="174"/>
      <c r="O374" s="174"/>
      <c r="P374" s="175">
        <f>SUM(P375:P386)</f>
        <v>0</v>
      </c>
      <c r="Q374" s="174"/>
      <c r="R374" s="175">
        <f>SUM(R375:R386)</f>
        <v>0</v>
      </c>
      <c r="S374" s="174"/>
      <c r="T374" s="176">
        <f>SUM(T375:T386)</f>
        <v>2.2070000000000003E-2</v>
      </c>
      <c r="AR374" s="177" t="s">
        <v>83</v>
      </c>
      <c r="AT374" s="178" t="s">
        <v>72</v>
      </c>
      <c r="AU374" s="178" t="s">
        <v>81</v>
      </c>
      <c r="AY374" s="177" t="s">
        <v>165</v>
      </c>
      <c r="BK374" s="179">
        <f>SUM(BK375:BK386)</f>
        <v>0</v>
      </c>
    </row>
    <row r="375" spans="1:65" s="2" customFormat="1" ht="16.5" customHeight="1">
      <c r="A375" s="37"/>
      <c r="B375" s="38"/>
      <c r="C375" s="182" t="s">
        <v>535</v>
      </c>
      <c r="D375" s="182" t="s">
        <v>167</v>
      </c>
      <c r="E375" s="183" t="s">
        <v>536</v>
      </c>
      <c r="F375" s="184" t="s">
        <v>537</v>
      </c>
      <c r="G375" s="185" t="s">
        <v>538</v>
      </c>
      <c r="H375" s="186">
        <v>1</v>
      </c>
      <c r="I375" s="187"/>
      <c r="J375" s="188">
        <f>ROUND(I375*H375,2)</f>
        <v>0</v>
      </c>
      <c r="K375" s="184" t="s">
        <v>171</v>
      </c>
      <c r="L375" s="42"/>
      <c r="M375" s="189" t="s">
        <v>21</v>
      </c>
      <c r="N375" s="190" t="s">
        <v>44</v>
      </c>
      <c r="O375" s="67"/>
      <c r="P375" s="191">
        <f>O375*H375</f>
        <v>0</v>
      </c>
      <c r="Q375" s="191">
        <v>0</v>
      </c>
      <c r="R375" s="191">
        <f>Q375*H375</f>
        <v>0</v>
      </c>
      <c r="S375" s="191">
        <v>1.9460000000000002E-2</v>
      </c>
      <c r="T375" s="192">
        <f>S375*H375</f>
        <v>1.9460000000000002E-2</v>
      </c>
      <c r="U375" s="37"/>
      <c r="V375" s="37"/>
      <c r="W375" s="37"/>
      <c r="X375" s="37"/>
      <c r="Y375" s="37"/>
      <c r="Z375" s="37"/>
      <c r="AA375" s="37"/>
      <c r="AB375" s="37"/>
      <c r="AC375" s="37"/>
      <c r="AD375" s="37"/>
      <c r="AE375" s="37"/>
      <c r="AR375" s="193" t="s">
        <v>272</v>
      </c>
      <c r="AT375" s="193" t="s">
        <v>167</v>
      </c>
      <c r="AU375" s="193" t="s">
        <v>83</v>
      </c>
      <c r="AY375" s="20" t="s">
        <v>165</v>
      </c>
      <c r="BE375" s="194">
        <f>IF(N375="základní",J375,0)</f>
        <v>0</v>
      </c>
      <c r="BF375" s="194">
        <f>IF(N375="snížená",J375,0)</f>
        <v>0</v>
      </c>
      <c r="BG375" s="194">
        <f>IF(N375="zákl. přenesená",J375,0)</f>
        <v>0</v>
      </c>
      <c r="BH375" s="194">
        <f>IF(N375="sníž. přenesená",J375,0)</f>
        <v>0</v>
      </c>
      <c r="BI375" s="194">
        <f>IF(N375="nulová",J375,0)</f>
        <v>0</v>
      </c>
      <c r="BJ375" s="20" t="s">
        <v>81</v>
      </c>
      <c r="BK375" s="194">
        <f>ROUND(I375*H375,2)</f>
        <v>0</v>
      </c>
      <c r="BL375" s="20" t="s">
        <v>272</v>
      </c>
      <c r="BM375" s="193" t="s">
        <v>539</v>
      </c>
    </row>
    <row r="376" spans="1:65" s="2" customFormat="1" ht="11.25">
      <c r="A376" s="37"/>
      <c r="B376" s="38"/>
      <c r="C376" s="39"/>
      <c r="D376" s="195" t="s">
        <v>174</v>
      </c>
      <c r="E376" s="39"/>
      <c r="F376" s="196" t="s">
        <v>540</v>
      </c>
      <c r="G376" s="39"/>
      <c r="H376" s="39"/>
      <c r="I376" s="197"/>
      <c r="J376" s="39"/>
      <c r="K376" s="39"/>
      <c r="L376" s="42"/>
      <c r="M376" s="198"/>
      <c r="N376" s="199"/>
      <c r="O376" s="67"/>
      <c r="P376" s="67"/>
      <c r="Q376" s="67"/>
      <c r="R376" s="67"/>
      <c r="S376" s="67"/>
      <c r="T376" s="68"/>
      <c r="U376" s="37"/>
      <c r="V376" s="37"/>
      <c r="W376" s="37"/>
      <c r="X376" s="37"/>
      <c r="Y376" s="37"/>
      <c r="Z376" s="37"/>
      <c r="AA376" s="37"/>
      <c r="AB376" s="37"/>
      <c r="AC376" s="37"/>
      <c r="AD376" s="37"/>
      <c r="AE376" s="37"/>
      <c r="AT376" s="20" t="s">
        <v>174</v>
      </c>
      <c r="AU376" s="20" t="s">
        <v>83</v>
      </c>
    </row>
    <row r="377" spans="1:65" s="13" customFormat="1" ht="11.25">
      <c r="B377" s="200"/>
      <c r="C377" s="201"/>
      <c r="D377" s="202" t="s">
        <v>176</v>
      </c>
      <c r="E377" s="203" t="s">
        <v>21</v>
      </c>
      <c r="F377" s="204" t="s">
        <v>541</v>
      </c>
      <c r="G377" s="201"/>
      <c r="H377" s="205">
        <v>1</v>
      </c>
      <c r="I377" s="206"/>
      <c r="J377" s="201"/>
      <c r="K377" s="201"/>
      <c r="L377" s="207"/>
      <c r="M377" s="208"/>
      <c r="N377" s="209"/>
      <c r="O377" s="209"/>
      <c r="P377" s="209"/>
      <c r="Q377" s="209"/>
      <c r="R377" s="209"/>
      <c r="S377" s="209"/>
      <c r="T377" s="210"/>
      <c r="AT377" s="211" t="s">
        <v>176</v>
      </c>
      <c r="AU377" s="211" t="s">
        <v>83</v>
      </c>
      <c r="AV377" s="13" t="s">
        <v>83</v>
      </c>
      <c r="AW377" s="13" t="s">
        <v>34</v>
      </c>
      <c r="AX377" s="13" t="s">
        <v>73</v>
      </c>
      <c r="AY377" s="211" t="s">
        <v>165</v>
      </c>
    </row>
    <row r="378" spans="1:65" s="14" customFormat="1" ht="11.25">
      <c r="B378" s="212"/>
      <c r="C378" s="213"/>
      <c r="D378" s="202" t="s">
        <v>176</v>
      </c>
      <c r="E378" s="214" t="s">
        <v>21</v>
      </c>
      <c r="F378" s="215" t="s">
        <v>178</v>
      </c>
      <c r="G378" s="213"/>
      <c r="H378" s="216">
        <v>1</v>
      </c>
      <c r="I378" s="217"/>
      <c r="J378" s="213"/>
      <c r="K378" s="213"/>
      <c r="L378" s="218"/>
      <c r="M378" s="219"/>
      <c r="N378" s="220"/>
      <c r="O378" s="220"/>
      <c r="P378" s="220"/>
      <c r="Q378" s="220"/>
      <c r="R378" s="220"/>
      <c r="S378" s="220"/>
      <c r="T378" s="221"/>
      <c r="AT378" s="222" t="s">
        <v>176</v>
      </c>
      <c r="AU378" s="222" t="s">
        <v>83</v>
      </c>
      <c r="AV378" s="14" t="s">
        <v>93</v>
      </c>
      <c r="AW378" s="14" t="s">
        <v>34</v>
      </c>
      <c r="AX378" s="14" t="s">
        <v>81</v>
      </c>
      <c r="AY378" s="222" t="s">
        <v>165</v>
      </c>
    </row>
    <row r="379" spans="1:65" s="2" customFormat="1" ht="16.5" customHeight="1">
      <c r="A379" s="37"/>
      <c r="B379" s="38"/>
      <c r="C379" s="182" t="s">
        <v>542</v>
      </c>
      <c r="D379" s="182" t="s">
        <v>167</v>
      </c>
      <c r="E379" s="183" t="s">
        <v>543</v>
      </c>
      <c r="F379" s="184" t="s">
        <v>544</v>
      </c>
      <c r="G379" s="185" t="s">
        <v>538</v>
      </c>
      <c r="H379" s="186">
        <v>1</v>
      </c>
      <c r="I379" s="187"/>
      <c r="J379" s="188">
        <f>ROUND(I379*H379,2)</f>
        <v>0</v>
      </c>
      <c r="K379" s="184" t="s">
        <v>171</v>
      </c>
      <c r="L379" s="42"/>
      <c r="M379" s="189" t="s">
        <v>21</v>
      </c>
      <c r="N379" s="190" t="s">
        <v>44</v>
      </c>
      <c r="O379" s="67"/>
      <c r="P379" s="191">
        <f>O379*H379</f>
        <v>0</v>
      </c>
      <c r="Q379" s="191">
        <v>0</v>
      </c>
      <c r="R379" s="191">
        <f>Q379*H379</f>
        <v>0</v>
      </c>
      <c r="S379" s="191">
        <v>1.7600000000000001E-3</v>
      </c>
      <c r="T379" s="192">
        <f>S379*H379</f>
        <v>1.7600000000000001E-3</v>
      </c>
      <c r="U379" s="37"/>
      <c r="V379" s="37"/>
      <c r="W379" s="37"/>
      <c r="X379" s="37"/>
      <c r="Y379" s="37"/>
      <c r="Z379" s="37"/>
      <c r="AA379" s="37"/>
      <c r="AB379" s="37"/>
      <c r="AC379" s="37"/>
      <c r="AD379" s="37"/>
      <c r="AE379" s="37"/>
      <c r="AR379" s="193" t="s">
        <v>272</v>
      </c>
      <c r="AT379" s="193" t="s">
        <v>167</v>
      </c>
      <c r="AU379" s="193" t="s">
        <v>83</v>
      </c>
      <c r="AY379" s="20" t="s">
        <v>165</v>
      </c>
      <c r="BE379" s="194">
        <f>IF(N379="základní",J379,0)</f>
        <v>0</v>
      </c>
      <c r="BF379" s="194">
        <f>IF(N379="snížená",J379,0)</f>
        <v>0</v>
      </c>
      <c r="BG379" s="194">
        <f>IF(N379="zákl. přenesená",J379,0)</f>
        <v>0</v>
      </c>
      <c r="BH379" s="194">
        <f>IF(N379="sníž. přenesená",J379,0)</f>
        <v>0</v>
      </c>
      <c r="BI379" s="194">
        <f>IF(N379="nulová",J379,0)</f>
        <v>0</v>
      </c>
      <c r="BJ379" s="20" t="s">
        <v>81</v>
      </c>
      <c r="BK379" s="194">
        <f>ROUND(I379*H379,2)</f>
        <v>0</v>
      </c>
      <c r="BL379" s="20" t="s">
        <v>272</v>
      </c>
      <c r="BM379" s="193" t="s">
        <v>545</v>
      </c>
    </row>
    <row r="380" spans="1:65" s="2" customFormat="1" ht="11.25">
      <c r="A380" s="37"/>
      <c r="B380" s="38"/>
      <c r="C380" s="39"/>
      <c r="D380" s="195" t="s">
        <v>174</v>
      </c>
      <c r="E380" s="39"/>
      <c r="F380" s="196" t="s">
        <v>546</v>
      </c>
      <c r="G380" s="39"/>
      <c r="H380" s="39"/>
      <c r="I380" s="197"/>
      <c r="J380" s="39"/>
      <c r="K380" s="39"/>
      <c r="L380" s="42"/>
      <c r="M380" s="198"/>
      <c r="N380" s="199"/>
      <c r="O380" s="67"/>
      <c r="P380" s="67"/>
      <c r="Q380" s="67"/>
      <c r="R380" s="67"/>
      <c r="S380" s="67"/>
      <c r="T380" s="68"/>
      <c r="U380" s="37"/>
      <c r="V380" s="37"/>
      <c r="W380" s="37"/>
      <c r="X380" s="37"/>
      <c r="Y380" s="37"/>
      <c r="Z380" s="37"/>
      <c r="AA380" s="37"/>
      <c r="AB380" s="37"/>
      <c r="AC380" s="37"/>
      <c r="AD380" s="37"/>
      <c r="AE380" s="37"/>
      <c r="AT380" s="20" t="s">
        <v>174</v>
      </c>
      <c r="AU380" s="20" t="s">
        <v>83</v>
      </c>
    </row>
    <row r="381" spans="1:65" s="13" customFormat="1" ht="11.25">
      <c r="B381" s="200"/>
      <c r="C381" s="201"/>
      <c r="D381" s="202" t="s">
        <v>176</v>
      </c>
      <c r="E381" s="203" t="s">
        <v>21</v>
      </c>
      <c r="F381" s="204" t="s">
        <v>541</v>
      </c>
      <c r="G381" s="201"/>
      <c r="H381" s="205">
        <v>1</v>
      </c>
      <c r="I381" s="206"/>
      <c r="J381" s="201"/>
      <c r="K381" s="201"/>
      <c r="L381" s="207"/>
      <c r="M381" s="208"/>
      <c r="N381" s="209"/>
      <c r="O381" s="209"/>
      <c r="P381" s="209"/>
      <c r="Q381" s="209"/>
      <c r="R381" s="209"/>
      <c r="S381" s="209"/>
      <c r="T381" s="210"/>
      <c r="AT381" s="211" t="s">
        <v>176</v>
      </c>
      <c r="AU381" s="211" t="s">
        <v>83</v>
      </c>
      <c r="AV381" s="13" t="s">
        <v>83</v>
      </c>
      <c r="AW381" s="13" t="s">
        <v>34</v>
      </c>
      <c r="AX381" s="13" t="s">
        <v>73</v>
      </c>
      <c r="AY381" s="211" t="s">
        <v>165</v>
      </c>
    </row>
    <row r="382" spans="1:65" s="14" customFormat="1" ht="11.25">
      <c r="B382" s="212"/>
      <c r="C382" s="213"/>
      <c r="D382" s="202" t="s">
        <v>176</v>
      </c>
      <c r="E382" s="214" t="s">
        <v>21</v>
      </c>
      <c r="F382" s="215" t="s">
        <v>178</v>
      </c>
      <c r="G382" s="213"/>
      <c r="H382" s="216">
        <v>1</v>
      </c>
      <c r="I382" s="217"/>
      <c r="J382" s="213"/>
      <c r="K382" s="213"/>
      <c r="L382" s="218"/>
      <c r="M382" s="219"/>
      <c r="N382" s="220"/>
      <c r="O382" s="220"/>
      <c r="P382" s="220"/>
      <c r="Q382" s="220"/>
      <c r="R382" s="220"/>
      <c r="S382" s="220"/>
      <c r="T382" s="221"/>
      <c r="AT382" s="222" t="s">
        <v>176</v>
      </c>
      <c r="AU382" s="222" t="s">
        <v>83</v>
      </c>
      <c r="AV382" s="14" t="s">
        <v>93</v>
      </c>
      <c r="AW382" s="14" t="s">
        <v>34</v>
      </c>
      <c r="AX382" s="14" t="s">
        <v>81</v>
      </c>
      <c r="AY382" s="222" t="s">
        <v>165</v>
      </c>
    </row>
    <row r="383" spans="1:65" s="2" customFormat="1" ht="16.5" customHeight="1">
      <c r="A383" s="37"/>
      <c r="B383" s="38"/>
      <c r="C383" s="182" t="s">
        <v>547</v>
      </c>
      <c r="D383" s="182" t="s">
        <v>167</v>
      </c>
      <c r="E383" s="183" t="s">
        <v>548</v>
      </c>
      <c r="F383" s="184" t="s">
        <v>549</v>
      </c>
      <c r="G383" s="185" t="s">
        <v>170</v>
      </c>
      <c r="H383" s="186">
        <v>1</v>
      </c>
      <c r="I383" s="187"/>
      <c r="J383" s="188">
        <f>ROUND(I383*H383,2)</f>
        <v>0</v>
      </c>
      <c r="K383" s="184" t="s">
        <v>171</v>
      </c>
      <c r="L383" s="42"/>
      <c r="M383" s="189" t="s">
        <v>21</v>
      </c>
      <c r="N383" s="190" t="s">
        <v>44</v>
      </c>
      <c r="O383" s="67"/>
      <c r="P383" s="191">
        <f>O383*H383</f>
        <v>0</v>
      </c>
      <c r="Q383" s="191">
        <v>0</v>
      </c>
      <c r="R383" s="191">
        <f>Q383*H383</f>
        <v>0</v>
      </c>
      <c r="S383" s="191">
        <v>8.4999999999999995E-4</v>
      </c>
      <c r="T383" s="192">
        <f>S383*H383</f>
        <v>8.4999999999999995E-4</v>
      </c>
      <c r="U383" s="37"/>
      <c r="V383" s="37"/>
      <c r="W383" s="37"/>
      <c r="X383" s="37"/>
      <c r="Y383" s="37"/>
      <c r="Z383" s="37"/>
      <c r="AA383" s="37"/>
      <c r="AB383" s="37"/>
      <c r="AC383" s="37"/>
      <c r="AD383" s="37"/>
      <c r="AE383" s="37"/>
      <c r="AR383" s="193" t="s">
        <v>272</v>
      </c>
      <c r="AT383" s="193" t="s">
        <v>167</v>
      </c>
      <c r="AU383" s="193" t="s">
        <v>83</v>
      </c>
      <c r="AY383" s="20" t="s">
        <v>165</v>
      </c>
      <c r="BE383" s="194">
        <f>IF(N383="základní",J383,0)</f>
        <v>0</v>
      </c>
      <c r="BF383" s="194">
        <f>IF(N383="snížená",J383,0)</f>
        <v>0</v>
      </c>
      <c r="BG383" s="194">
        <f>IF(N383="zákl. přenesená",J383,0)</f>
        <v>0</v>
      </c>
      <c r="BH383" s="194">
        <f>IF(N383="sníž. přenesená",J383,0)</f>
        <v>0</v>
      </c>
      <c r="BI383" s="194">
        <f>IF(N383="nulová",J383,0)</f>
        <v>0</v>
      </c>
      <c r="BJ383" s="20" t="s">
        <v>81</v>
      </c>
      <c r="BK383" s="194">
        <f>ROUND(I383*H383,2)</f>
        <v>0</v>
      </c>
      <c r="BL383" s="20" t="s">
        <v>272</v>
      </c>
      <c r="BM383" s="193" t="s">
        <v>550</v>
      </c>
    </row>
    <row r="384" spans="1:65" s="2" customFormat="1" ht="11.25">
      <c r="A384" s="37"/>
      <c r="B384" s="38"/>
      <c r="C384" s="39"/>
      <c r="D384" s="195" t="s">
        <v>174</v>
      </c>
      <c r="E384" s="39"/>
      <c r="F384" s="196" t="s">
        <v>551</v>
      </c>
      <c r="G384" s="39"/>
      <c r="H384" s="39"/>
      <c r="I384" s="197"/>
      <c r="J384" s="39"/>
      <c r="K384" s="39"/>
      <c r="L384" s="42"/>
      <c r="M384" s="198"/>
      <c r="N384" s="199"/>
      <c r="O384" s="67"/>
      <c r="P384" s="67"/>
      <c r="Q384" s="67"/>
      <c r="R384" s="67"/>
      <c r="S384" s="67"/>
      <c r="T384" s="68"/>
      <c r="U384" s="37"/>
      <c r="V384" s="37"/>
      <c r="W384" s="37"/>
      <c r="X384" s="37"/>
      <c r="Y384" s="37"/>
      <c r="Z384" s="37"/>
      <c r="AA384" s="37"/>
      <c r="AB384" s="37"/>
      <c r="AC384" s="37"/>
      <c r="AD384" s="37"/>
      <c r="AE384" s="37"/>
      <c r="AT384" s="20" t="s">
        <v>174</v>
      </c>
      <c r="AU384" s="20" t="s">
        <v>83</v>
      </c>
    </row>
    <row r="385" spans="1:65" s="13" customFormat="1" ht="11.25">
      <c r="B385" s="200"/>
      <c r="C385" s="201"/>
      <c r="D385" s="202" t="s">
        <v>176</v>
      </c>
      <c r="E385" s="203" t="s">
        <v>21</v>
      </c>
      <c r="F385" s="204" t="s">
        <v>541</v>
      </c>
      <c r="G385" s="201"/>
      <c r="H385" s="205">
        <v>1</v>
      </c>
      <c r="I385" s="206"/>
      <c r="J385" s="201"/>
      <c r="K385" s="201"/>
      <c r="L385" s="207"/>
      <c r="M385" s="208"/>
      <c r="N385" s="209"/>
      <c r="O385" s="209"/>
      <c r="P385" s="209"/>
      <c r="Q385" s="209"/>
      <c r="R385" s="209"/>
      <c r="S385" s="209"/>
      <c r="T385" s="210"/>
      <c r="AT385" s="211" t="s">
        <v>176</v>
      </c>
      <c r="AU385" s="211" t="s">
        <v>83</v>
      </c>
      <c r="AV385" s="13" t="s">
        <v>83</v>
      </c>
      <c r="AW385" s="13" t="s">
        <v>34</v>
      </c>
      <c r="AX385" s="13" t="s">
        <v>73</v>
      </c>
      <c r="AY385" s="211" t="s">
        <v>165</v>
      </c>
    </row>
    <row r="386" spans="1:65" s="14" customFormat="1" ht="11.25">
      <c r="B386" s="212"/>
      <c r="C386" s="213"/>
      <c r="D386" s="202" t="s">
        <v>176</v>
      </c>
      <c r="E386" s="214" t="s">
        <v>21</v>
      </c>
      <c r="F386" s="215" t="s">
        <v>178</v>
      </c>
      <c r="G386" s="213"/>
      <c r="H386" s="216">
        <v>1</v>
      </c>
      <c r="I386" s="217"/>
      <c r="J386" s="213"/>
      <c r="K386" s="213"/>
      <c r="L386" s="218"/>
      <c r="M386" s="219"/>
      <c r="N386" s="220"/>
      <c r="O386" s="220"/>
      <c r="P386" s="220"/>
      <c r="Q386" s="220"/>
      <c r="R386" s="220"/>
      <c r="S386" s="220"/>
      <c r="T386" s="221"/>
      <c r="AT386" s="222" t="s">
        <v>176</v>
      </c>
      <c r="AU386" s="222" t="s">
        <v>83</v>
      </c>
      <c r="AV386" s="14" t="s">
        <v>93</v>
      </c>
      <c r="AW386" s="14" t="s">
        <v>34</v>
      </c>
      <c r="AX386" s="14" t="s">
        <v>81</v>
      </c>
      <c r="AY386" s="222" t="s">
        <v>165</v>
      </c>
    </row>
    <row r="387" spans="1:65" s="12" customFormat="1" ht="22.9" customHeight="1">
      <c r="B387" s="166"/>
      <c r="C387" s="167"/>
      <c r="D387" s="168" t="s">
        <v>72</v>
      </c>
      <c r="E387" s="180" t="s">
        <v>552</v>
      </c>
      <c r="F387" s="180" t="s">
        <v>553</v>
      </c>
      <c r="G387" s="167"/>
      <c r="H387" s="167"/>
      <c r="I387" s="170"/>
      <c r="J387" s="181">
        <f>BK387</f>
        <v>0</v>
      </c>
      <c r="K387" s="167"/>
      <c r="L387" s="172"/>
      <c r="M387" s="173"/>
      <c r="N387" s="174"/>
      <c r="O387" s="174"/>
      <c r="P387" s="175">
        <f>SUM(P388:P393)</f>
        <v>0</v>
      </c>
      <c r="Q387" s="174"/>
      <c r="R387" s="175">
        <f>SUM(R388:R393)</f>
        <v>5.0000000000000001E-4</v>
      </c>
      <c r="S387" s="174"/>
      <c r="T387" s="176">
        <f>SUM(T388:T393)</f>
        <v>0</v>
      </c>
      <c r="AR387" s="177" t="s">
        <v>83</v>
      </c>
      <c r="AT387" s="178" t="s">
        <v>72</v>
      </c>
      <c r="AU387" s="178" t="s">
        <v>81</v>
      </c>
      <c r="AY387" s="177" t="s">
        <v>165</v>
      </c>
      <c r="BK387" s="179">
        <f>SUM(BK388:BK393)</f>
        <v>0</v>
      </c>
    </row>
    <row r="388" spans="1:65" s="2" customFormat="1" ht="24.2" customHeight="1">
      <c r="A388" s="37"/>
      <c r="B388" s="38"/>
      <c r="C388" s="182" t="s">
        <v>554</v>
      </c>
      <c r="D388" s="182" t="s">
        <v>167</v>
      </c>
      <c r="E388" s="183" t="s">
        <v>555</v>
      </c>
      <c r="F388" s="184" t="s">
        <v>556</v>
      </c>
      <c r="G388" s="185" t="s">
        <v>170</v>
      </c>
      <c r="H388" s="186">
        <v>5</v>
      </c>
      <c r="I388" s="187"/>
      <c r="J388" s="188">
        <f>ROUND(I388*H388,2)</f>
        <v>0</v>
      </c>
      <c r="K388" s="184" t="s">
        <v>171</v>
      </c>
      <c r="L388" s="42"/>
      <c r="M388" s="189" t="s">
        <v>21</v>
      </c>
      <c r="N388" s="190" t="s">
        <v>44</v>
      </c>
      <c r="O388" s="67"/>
      <c r="P388" s="191">
        <f>O388*H388</f>
        <v>0</v>
      </c>
      <c r="Q388" s="191">
        <v>1E-4</v>
      </c>
      <c r="R388" s="191">
        <f>Q388*H388</f>
        <v>5.0000000000000001E-4</v>
      </c>
      <c r="S388" s="191">
        <v>0</v>
      </c>
      <c r="T388" s="192">
        <f>S388*H388</f>
        <v>0</v>
      </c>
      <c r="U388" s="37"/>
      <c r="V388" s="37"/>
      <c r="W388" s="37"/>
      <c r="X388" s="37"/>
      <c r="Y388" s="37"/>
      <c r="Z388" s="37"/>
      <c r="AA388" s="37"/>
      <c r="AB388" s="37"/>
      <c r="AC388" s="37"/>
      <c r="AD388" s="37"/>
      <c r="AE388" s="37"/>
      <c r="AR388" s="193" t="s">
        <v>272</v>
      </c>
      <c r="AT388" s="193" t="s">
        <v>167</v>
      </c>
      <c r="AU388" s="193" t="s">
        <v>83</v>
      </c>
      <c r="AY388" s="20" t="s">
        <v>165</v>
      </c>
      <c r="BE388" s="194">
        <f>IF(N388="základní",J388,0)</f>
        <v>0</v>
      </c>
      <c r="BF388" s="194">
        <f>IF(N388="snížená",J388,0)</f>
        <v>0</v>
      </c>
      <c r="BG388" s="194">
        <f>IF(N388="zákl. přenesená",J388,0)</f>
        <v>0</v>
      </c>
      <c r="BH388" s="194">
        <f>IF(N388="sníž. přenesená",J388,0)</f>
        <v>0</v>
      </c>
      <c r="BI388" s="194">
        <f>IF(N388="nulová",J388,0)</f>
        <v>0</v>
      </c>
      <c r="BJ388" s="20" t="s">
        <v>81</v>
      </c>
      <c r="BK388" s="194">
        <f>ROUND(I388*H388,2)</f>
        <v>0</v>
      </c>
      <c r="BL388" s="20" t="s">
        <v>272</v>
      </c>
      <c r="BM388" s="193" t="s">
        <v>557</v>
      </c>
    </row>
    <row r="389" spans="1:65" s="2" customFormat="1" ht="11.25">
      <c r="A389" s="37"/>
      <c r="B389" s="38"/>
      <c r="C389" s="39"/>
      <c r="D389" s="195" t="s">
        <v>174</v>
      </c>
      <c r="E389" s="39"/>
      <c r="F389" s="196" t="s">
        <v>558</v>
      </c>
      <c r="G389" s="39"/>
      <c r="H389" s="39"/>
      <c r="I389" s="197"/>
      <c r="J389" s="39"/>
      <c r="K389" s="39"/>
      <c r="L389" s="42"/>
      <c r="M389" s="198"/>
      <c r="N389" s="199"/>
      <c r="O389" s="67"/>
      <c r="P389" s="67"/>
      <c r="Q389" s="67"/>
      <c r="R389" s="67"/>
      <c r="S389" s="67"/>
      <c r="T389" s="68"/>
      <c r="U389" s="37"/>
      <c r="V389" s="37"/>
      <c r="W389" s="37"/>
      <c r="X389" s="37"/>
      <c r="Y389" s="37"/>
      <c r="Z389" s="37"/>
      <c r="AA389" s="37"/>
      <c r="AB389" s="37"/>
      <c r="AC389" s="37"/>
      <c r="AD389" s="37"/>
      <c r="AE389" s="37"/>
      <c r="AT389" s="20" t="s">
        <v>174</v>
      </c>
      <c r="AU389" s="20" t="s">
        <v>83</v>
      </c>
    </row>
    <row r="390" spans="1:65" s="13" customFormat="1" ht="11.25">
      <c r="B390" s="200"/>
      <c r="C390" s="201"/>
      <c r="D390" s="202" t="s">
        <v>176</v>
      </c>
      <c r="E390" s="203" t="s">
        <v>21</v>
      </c>
      <c r="F390" s="204" t="s">
        <v>559</v>
      </c>
      <c r="G390" s="201"/>
      <c r="H390" s="205">
        <v>5</v>
      </c>
      <c r="I390" s="206"/>
      <c r="J390" s="201"/>
      <c r="K390" s="201"/>
      <c r="L390" s="207"/>
      <c r="M390" s="208"/>
      <c r="N390" s="209"/>
      <c r="O390" s="209"/>
      <c r="P390" s="209"/>
      <c r="Q390" s="209"/>
      <c r="R390" s="209"/>
      <c r="S390" s="209"/>
      <c r="T390" s="210"/>
      <c r="AT390" s="211" t="s">
        <v>176</v>
      </c>
      <c r="AU390" s="211" t="s">
        <v>83</v>
      </c>
      <c r="AV390" s="13" t="s">
        <v>83</v>
      </c>
      <c r="AW390" s="13" t="s">
        <v>34</v>
      </c>
      <c r="AX390" s="13" t="s">
        <v>73</v>
      </c>
      <c r="AY390" s="211" t="s">
        <v>165</v>
      </c>
    </row>
    <row r="391" spans="1:65" s="14" customFormat="1" ht="11.25">
      <c r="B391" s="212"/>
      <c r="C391" s="213"/>
      <c r="D391" s="202" t="s">
        <v>176</v>
      </c>
      <c r="E391" s="214" t="s">
        <v>21</v>
      </c>
      <c r="F391" s="215" t="s">
        <v>178</v>
      </c>
      <c r="G391" s="213"/>
      <c r="H391" s="216">
        <v>5</v>
      </c>
      <c r="I391" s="217"/>
      <c r="J391" s="213"/>
      <c r="K391" s="213"/>
      <c r="L391" s="218"/>
      <c r="M391" s="219"/>
      <c r="N391" s="220"/>
      <c r="O391" s="220"/>
      <c r="P391" s="220"/>
      <c r="Q391" s="220"/>
      <c r="R391" s="220"/>
      <c r="S391" s="220"/>
      <c r="T391" s="221"/>
      <c r="AT391" s="222" t="s">
        <v>176</v>
      </c>
      <c r="AU391" s="222" t="s">
        <v>83</v>
      </c>
      <c r="AV391" s="14" t="s">
        <v>93</v>
      </c>
      <c r="AW391" s="14" t="s">
        <v>34</v>
      </c>
      <c r="AX391" s="14" t="s">
        <v>81</v>
      </c>
      <c r="AY391" s="222" t="s">
        <v>165</v>
      </c>
    </row>
    <row r="392" spans="1:65" s="2" customFormat="1" ht="24.2" customHeight="1">
      <c r="A392" s="37"/>
      <c r="B392" s="38"/>
      <c r="C392" s="182" t="s">
        <v>560</v>
      </c>
      <c r="D392" s="182" t="s">
        <v>167</v>
      </c>
      <c r="E392" s="183" t="s">
        <v>561</v>
      </c>
      <c r="F392" s="184" t="s">
        <v>562</v>
      </c>
      <c r="G392" s="185" t="s">
        <v>181</v>
      </c>
      <c r="H392" s="186">
        <v>1E-3</v>
      </c>
      <c r="I392" s="187"/>
      <c r="J392" s="188">
        <f>ROUND(I392*H392,2)</f>
        <v>0</v>
      </c>
      <c r="K392" s="184" t="s">
        <v>171</v>
      </c>
      <c r="L392" s="42"/>
      <c r="M392" s="189" t="s">
        <v>21</v>
      </c>
      <c r="N392" s="190" t="s">
        <v>44</v>
      </c>
      <c r="O392" s="67"/>
      <c r="P392" s="191">
        <f>O392*H392</f>
        <v>0</v>
      </c>
      <c r="Q392" s="191">
        <v>0</v>
      </c>
      <c r="R392" s="191">
        <f>Q392*H392</f>
        <v>0</v>
      </c>
      <c r="S392" s="191">
        <v>0</v>
      </c>
      <c r="T392" s="192">
        <f>S392*H392</f>
        <v>0</v>
      </c>
      <c r="U392" s="37"/>
      <c r="V392" s="37"/>
      <c r="W392" s="37"/>
      <c r="X392" s="37"/>
      <c r="Y392" s="37"/>
      <c r="Z392" s="37"/>
      <c r="AA392" s="37"/>
      <c r="AB392" s="37"/>
      <c r="AC392" s="37"/>
      <c r="AD392" s="37"/>
      <c r="AE392" s="37"/>
      <c r="AR392" s="193" t="s">
        <v>272</v>
      </c>
      <c r="AT392" s="193" t="s">
        <v>167</v>
      </c>
      <c r="AU392" s="193" t="s">
        <v>83</v>
      </c>
      <c r="AY392" s="20" t="s">
        <v>165</v>
      </c>
      <c r="BE392" s="194">
        <f>IF(N392="základní",J392,0)</f>
        <v>0</v>
      </c>
      <c r="BF392" s="194">
        <f>IF(N392="snížená",J392,0)</f>
        <v>0</v>
      </c>
      <c r="BG392" s="194">
        <f>IF(N392="zákl. přenesená",J392,0)</f>
        <v>0</v>
      </c>
      <c r="BH392" s="194">
        <f>IF(N392="sníž. přenesená",J392,0)</f>
        <v>0</v>
      </c>
      <c r="BI392" s="194">
        <f>IF(N392="nulová",J392,0)</f>
        <v>0</v>
      </c>
      <c r="BJ392" s="20" t="s">
        <v>81</v>
      </c>
      <c r="BK392" s="194">
        <f>ROUND(I392*H392,2)</f>
        <v>0</v>
      </c>
      <c r="BL392" s="20" t="s">
        <v>272</v>
      </c>
      <c r="BM392" s="193" t="s">
        <v>563</v>
      </c>
    </row>
    <row r="393" spans="1:65" s="2" customFormat="1" ht="11.25">
      <c r="A393" s="37"/>
      <c r="B393" s="38"/>
      <c r="C393" s="39"/>
      <c r="D393" s="195" t="s">
        <v>174</v>
      </c>
      <c r="E393" s="39"/>
      <c r="F393" s="196" t="s">
        <v>564</v>
      </c>
      <c r="G393" s="39"/>
      <c r="H393" s="39"/>
      <c r="I393" s="197"/>
      <c r="J393" s="39"/>
      <c r="K393" s="39"/>
      <c r="L393" s="42"/>
      <c r="M393" s="198"/>
      <c r="N393" s="199"/>
      <c r="O393" s="67"/>
      <c r="P393" s="67"/>
      <c r="Q393" s="67"/>
      <c r="R393" s="67"/>
      <c r="S393" s="67"/>
      <c r="T393" s="68"/>
      <c r="U393" s="37"/>
      <c r="V393" s="37"/>
      <c r="W393" s="37"/>
      <c r="X393" s="37"/>
      <c r="Y393" s="37"/>
      <c r="Z393" s="37"/>
      <c r="AA393" s="37"/>
      <c r="AB393" s="37"/>
      <c r="AC393" s="37"/>
      <c r="AD393" s="37"/>
      <c r="AE393" s="37"/>
      <c r="AT393" s="20" t="s">
        <v>174</v>
      </c>
      <c r="AU393" s="20" t="s">
        <v>83</v>
      </c>
    </row>
    <row r="394" spans="1:65" s="12" customFormat="1" ht="22.9" customHeight="1">
      <c r="B394" s="166"/>
      <c r="C394" s="167"/>
      <c r="D394" s="168" t="s">
        <v>72</v>
      </c>
      <c r="E394" s="180" t="s">
        <v>565</v>
      </c>
      <c r="F394" s="180" t="s">
        <v>566</v>
      </c>
      <c r="G394" s="167"/>
      <c r="H394" s="167"/>
      <c r="I394" s="170"/>
      <c r="J394" s="181">
        <f>BK394</f>
        <v>0</v>
      </c>
      <c r="K394" s="167"/>
      <c r="L394" s="172"/>
      <c r="M394" s="173"/>
      <c r="N394" s="174"/>
      <c r="O394" s="174"/>
      <c r="P394" s="175">
        <f>SUM(P395:P417)</f>
        <v>0</v>
      </c>
      <c r="Q394" s="174"/>
      <c r="R394" s="175">
        <f>SUM(R395:R417)</f>
        <v>0</v>
      </c>
      <c r="S394" s="174"/>
      <c r="T394" s="176">
        <f>SUM(T395:T417)</f>
        <v>32.588799999999999</v>
      </c>
      <c r="AR394" s="177" t="s">
        <v>83</v>
      </c>
      <c r="AT394" s="178" t="s">
        <v>72</v>
      </c>
      <c r="AU394" s="178" t="s">
        <v>81</v>
      </c>
      <c r="AY394" s="177" t="s">
        <v>165</v>
      </c>
      <c r="BK394" s="179">
        <f>SUM(BK395:BK417)</f>
        <v>0</v>
      </c>
    </row>
    <row r="395" spans="1:65" s="2" customFormat="1" ht="16.5" customHeight="1">
      <c r="A395" s="37"/>
      <c r="B395" s="38"/>
      <c r="C395" s="182" t="s">
        <v>567</v>
      </c>
      <c r="D395" s="182" t="s">
        <v>167</v>
      </c>
      <c r="E395" s="183" t="s">
        <v>568</v>
      </c>
      <c r="F395" s="184" t="s">
        <v>569</v>
      </c>
      <c r="G395" s="185" t="s">
        <v>170</v>
      </c>
      <c r="H395" s="186">
        <v>7</v>
      </c>
      <c r="I395" s="187"/>
      <c r="J395" s="188">
        <f>ROUND(I395*H395,2)</f>
        <v>0</v>
      </c>
      <c r="K395" s="184" t="s">
        <v>171</v>
      </c>
      <c r="L395" s="42"/>
      <c r="M395" s="189" t="s">
        <v>21</v>
      </c>
      <c r="N395" s="190" t="s">
        <v>44</v>
      </c>
      <c r="O395" s="67"/>
      <c r="P395" s="191">
        <f>O395*H395</f>
        <v>0</v>
      </c>
      <c r="Q395" s="191">
        <v>0</v>
      </c>
      <c r="R395" s="191">
        <f>Q395*H395</f>
        <v>0</v>
      </c>
      <c r="S395" s="191">
        <v>2.4E-2</v>
      </c>
      <c r="T395" s="192">
        <f>S395*H395</f>
        <v>0.16800000000000001</v>
      </c>
      <c r="U395" s="37"/>
      <c r="V395" s="37"/>
      <c r="W395" s="37"/>
      <c r="X395" s="37"/>
      <c r="Y395" s="37"/>
      <c r="Z395" s="37"/>
      <c r="AA395" s="37"/>
      <c r="AB395" s="37"/>
      <c r="AC395" s="37"/>
      <c r="AD395" s="37"/>
      <c r="AE395" s="37"/>
      <c r="AR395" s="193" t="s">
        <v>272</v>
      </c>
      <c r="AT395" s="193" t="s">
        <v>167</v>
      </c>
      <c r="AU395" s="193" t="s">
        <v>83</v>
      </c>
      <c r="AY395" s="20" t="s">
        <v>165</v>
      </c>
      <c r="BE395" s="194">
        <f>IF(N395="základní",J395,0)</f>
        <v>0</v>
      </c>
      <c r="BF395" s="194">
        <f>IF(N395="snížená",J395,0)</f>
        <v>0</v>
      </c>
      <c r="BG395" s="194">
        <f>IF(N395="zákl. přenesená",J395,0)</f>
        <v>0</v>
      </c>
      <c r="BH395" s="194">
        <f>IF(N395="sníž. přenesená",J395,0)</f>
        <v>0</v>
      </c>
      <c r="BI395" s="194">
        <f>IF(N395="nulová",J395,0)</f>
        <v>0</v>
      </c>
      <c r="BJ395" s="20" t="s">
        <v>81</v>
      </c>
      <c r="BK395" s="194">
        <f>ROUND(I395*H395,2)</f>
        <v>0</v>
      </c>
      <c r="BL395" s="20" t="s">
        <v>272</v>
      </c>
      <c r="BM395" s="193" t="s">
        <v>570</v>
      </c>
    </row>
    <row r="396" spans="1:65" s="2" customFormat="1" ht="11.25">
      <c r="A396" s="37"/>
      <c r="B396" s="38"/>
      <c r="C396" s="39"/>
      <c r="D396" s="195" t="s">
        <v>174</v>
      </c>
      <c r="E396" s="39"/>
      <c r="F396" s="196" t="s">
        <v>571</v>
      </c>
      <c r="G396" s="39"/>
      <c r="H396" s="39"/>
      <c r="I396" s="197"/>
      <c r="J396" s="39"/>
      <c r="K396" s="39"/>
      <c r="L396" s="42"/>
      <c r="M396" s="198"/>
      <c r="N396" s="199"/>
      <c r="O396" s="67"/>
      <c r="P396" s="67"/>
      <c r="Q396" s="67"/>
      <c r="R396" s="67"/>
      <c r="S396" s="67"/>
      <c r="T396" s="68"/>
      <c r="U396" s="37"/>
      <c r="V396" s="37"/>
      <c r="W396" s="37"/>
      <c r="X396" s="37"/>
      <c r="Y396" s="37"/>
      <c r="Z396" s="37"/>
      <c r="AA396" s="37"/>
      <c r="AB396" s="37"/>
      <c r="AC396" s="37"/>
      <c r="AD396" s="37"/>
      <c r="AE396" s="37"/>
      <c r="AT396" s="20" t="s">
        <v>174</v>
      </c>
      <c r="AU396" s="20" t="s">
        <v>83</v>
      </c>
    </row>
    <row r="397" spans="1:65" s="16" customFormat="1" ht="11.25">
      <c r="B397" s="234"/>
      <c r="C397" s="235"/>
      <c r="D397" s="202" t="s">
        <v>176</v>
      </c>
      <c r="E397" s="236" t="s">
        <v>21</v>
      </c>
      <c r="F397" s="237" t="s">
        <v>572</v>
      </c>
      <c r="G397" s="235"/>
      <c r="H397" s="236" t="s">
        <v>21</v>
      </c>
      <c r="I397" s="238"/>
      <c r="J397" s="235"/>
      <c r="K397" s="235"/>
      <c r="L397" s="239"/>
      <c r="M397" s="240"/>
      <c r="N397" s="241"/>
      <c r="O397" s="241"/>
      <c r="P397" s="241"/>
      <c r="Q397" s="241"/>
      <c r="R397" s="241"/>
      <c r="S397" s="241"/>
      <c r="T397" s="242"/>
      <c r="AT397" s="243" t="s">
        <v>176</v>
      </c>
      <c r="AU397" s="243" t="s">
        <v>83</v>
      </c>
      <c r="AV397" s="16" t="s">
        <v>81</v>
      </c>
      <c r="AW397" s="16" t="s">
        <v>34</v>
      </c>
      <c r="AX397" s="16" t="s">
        <v>73</v>
      </c>
      <c r="AY397" s="243" t="s">
        <v>165</v>
      </c>
    </row>
    <row r="398" spans="1:65" s="13" customFormat="1" ht="11.25">
      <c r="B398" s="200"/>
      <c r="C398" s="201"/>
      <c r="D398" s="202" t="s">
        <v>176</v>
      </c>
      <c r="E398" s="203" t="s">
        <v>21</v>
      </c>
      <c r="F398" s="204" t="s">
        <v>573</v>
      </c>
      <c r="G398" s="201"/>
      <c r="H398" s="205">
        <v>6</v>
      </c>
      <c r="I398" s="206"/>
      <c r="J398" s="201"/>
      <c r="K398" s="201"/>
      <c r="L398" s="207"/>
      <c r="M398" s="208"/>
      <c r="N398" s="209"/>
      <c r="O398" s="209"/>
      <c r="P398" s="209"/>
      <c r="Q398" s="209"/>
      <c r="R398" s="209"/>
      <c r="S398" s="209"/>
      <c r="T398" s="210"/>
      <c r="AT398" s="211" t="s">
        <v>176</v>
      </c>
      <c r="AU398" s="211" t="s">
        <v>83</v>
      </c>
      <c r="AV398" s="13" t="s">
        <v>83</v>
      </c>
      <c r="AW398" s="13" t="s">
        <v>34</v>
      </c>
      <c r="AX398" s="13" t="s">
        <v>73</v>
      </c>
      <c r="AY398" s="211" t="s">
        <v>165</v>
      </c>
    </row>
    <row r="399" spans="1:65" s="13" customFormat="1" ht="11.25">
      <c r="B399" s="200"/>
      <c r="C399" s="201"/>
      <c r="D399" s="202" t="s">
        <v>176</v>
      </c>
      <c r="E399" s="203" t="s">
        <v>21</v>
      </c>
      <c r="F399" s="204" t="s">
        <v>574</v>
      </c>
      <c r="G399" s="201"/>
      <c r="H399" s="205">
        <v>1</v>
      </c>
      <c r="I399" s="206"/>
      <c r="J399" s="201"/>
      <c r="K399" s="201"/>
      <c r="L399" s="207"/>
      <c r="M399" s="208"/>
      <c r="N399" s="209"/>
      <c r="O399" s="209"/>
      <c r="P399" s="209"/>
      <c r="Q399" s="209"/>
      <c r="R399" s="209"/>
      <c r="S399" s="209"/>
      <c r="T399" s="210"/>
      <c r="AT399" s="211" t="s">
        <v>176</v>
      </c>
      <c r="AU399" s="211" t="s">
        <v>83</v>
      </c>
      <c r="AV399" s="13" t="s">
        <v>83</v>
      </c>
      <c r="AW399" s="13" t="s">
        <v>34</v>
      </c>
      <c r="AX399" s="13" t="s">
        <v>73</v>
      </c>
      <c r="AY399" s="211" t="s">
        <v>165</v>
      </c>
    </row>
    <row r="400" spans="1:65" s="14" customFormat="1" ht="11.25">
      <c r="B400" s="212"/>
      <c r="C400" s="213"/>
      <c r="D400" s="202" t="s">
        <v>176</v>
      </c>
      <c r="E400" s="214" t="s">
        <v>21</v>
      </c>
      <c r="F400" s="215" t="s">
        <v>178</v>
      </c>
      <c r="G400" s="213"/>
      <c r="H400" s="216">
        <v>7</v>
      </c>
      <c r="I400" s="217"/>
      <c r="J400" s="213"/>
      <c r="K400" s="213"/>
      <c r="L400" s="218"/>
      <c r="M400" s="219"/>
      <c r="N400" s="220"/>
      <c r="O400" s="220"/>
      <c r="P400" s="220"/>
      <c r="Q400" s="220"/>
      <c r="R400" s="220"/>
      <c r="S400" s="220"/>
      <c r="T400" s="221"/>
      <c r="AT400" s="222" t="s">
        <v>176</v>
      </c>
      <c r="AU400" s="222" t="s">
        <v>83</v>
      </c>
      <c r="AV400" s="14" t="s">
        <v>93</v>
      </c>
      <c r="AW400" s="14" t="s">
        <v>34</v>
      </c>
      <c r="AX400" s="14" t="s">
        <v>81</v>
      </c>
      <c r="AY400" s="222" t="s">
        <v>165</v>
      </c>
    </row>
    <row r="401" spans="1:65" s="2" customFormat="1" ht="16.5" customHeight="1">
      <c r="A401" s="37"/>
      <c r="B401" s="38"/>
      <c r="C401" s="182" t="s">
        <v>575</v>
      </c>
      <c r="D401" s="182" t="s">
        <v>167</v>
      </c>
      <c r="E401" s="183" t="s">
        <v>576</v>
      </c>
      <c r="F401" s="184" t="s">
        <v>577</v>
      </c>
      <c r="G401" s="185" t="s">
        <v>170</v>
      </c>
      <c r="H401" s="186">
        <v>368</v>
      </c>
      <c r="I401" s="187"/>
      <c r="J401" s="188">
        <f>ROUND(I401*H401,2)</f>
        <v>0</v>
      </c>
      <c r="K401" s="184" t="s">
        <v>366</v>
      </c>
      <c r="L401" s="42"/>
      <c r="M401" s="189" t="s">
        <v>21</v>
      </c>
      <c r="N401" s="190" t="s">
        <v>44</v>
      </c>
      <c r="O401" s="67"/>
      <c r="P401" s="191">
        <f>O401*H401</f>
        <v>0</v>
      </c>
      <c r="Q401" s="191">
        <v>0</v>
      </c>
      <c r="R401" s="191">
        <f>Q401*H401</f>
        <v>0</v>
      </c>
      <c r="S401" s="191">
        <v>8.8099999999999998E-2</v>
      </c>
      <c r="T401" s="192">
        <f>S401*H401</f>
        <v>32.4208</v>
      </c>
      <c r="U401" s="37"/>
      <c r="V401" s="37"/>
      <c r="W401" s="37"/>
      <c r="X401" s="37"/>
      <c r="Y401" s="37"/>
      <c r="Z401" s="37"/>
      <c r="AA401" s="37"/>
      <c r="AB401" s="37"/>
      <c r="AC401" s="37"/>
      <c r="AD401" s="37"/>
      <c r="AE401" s="37"/>
      <c r="AR401" s="193" t="s">
        <v>272</v>
      </c>
      <c r="AT401" s="193" t="s">
        <v>167</v>
      </c>
      <c r="AU401" s="193" t="s">
        <v>83</v>
      </c>
      <c r="AY401" s="20" t="s">
        <v>165</v>
      </c>
      <c r="BE401" s="194">
        <f>IF(N401="základní",J401,0)</f>
        <v>0</v>
      </c>
      <c r="BF401" s="194">
        <f>IF(N401="snížená",J401,0)</f>
        <v>0</v>
      </c>
      <c r="BG401" s="194">
        <f>IF(N401="zákl. přenesená",J401,0)</f>
        <v>0</v>
      </c>
      <c r="BH401" s="194">
        <f>IF(N401="sníž. přenesená",J401,0)</f>
        <v>0</v>
      </c>
      <c r="BI401" s="194">
        <f>IF(N401="nulová",J401,0)</f>
        <v>0</v>
      </c>
      <c r="BJ401" s="20" t="s">
        <v>81</v>
      </c>
      <c r="BK401" s="194">
        <f>ROUND(I401*H401,2)</f>
        <v>0</v>
      </c>
      <c r="BL401" s="20" t="s">
        <v>272</v>
      </c>
      <c r="BM401" s="193" t="s">
        <v>578</v>
      </c>
    </row>
    <row r="402" spans="1:65" s="13" customFormat="1" ht="11.25">
      <c r="B402" s="200"/>
      <c r="C402" s="201"/>
      <c r="D402" s="202" t="s">
        <v>176</v>
      </c>
      <c r="E402" s="203" t="s">
        <v>21</v>
      </c>
      <c r="F402" s="204" t="s">
        <v>579</v>
      </c>
      <c r="G402" s="201"/>
      <c r="H402" s="205">
        <v>368</v>
      </c>
      <c r="I402" s="206"/>
      <c r="J402" s="201"/>
      <c r="K402" s="201"/>
      <c r="L402" s="207"/>
      <c r="M402" s="208"/>
      <c r="N402" s="209"/>
      <c r="O402" s="209"/>
      <c r="P402" s="209"/>
      <c r="Q402" s="209"/>
      <c r="R402" s="209"/>
      <c r="S402" s="209"/>
      <c r="T402" s="210"/>
      <c r="AT402" s="211" t="s">
        <v>176</v>
      </c>
      <c r="AU402" s="211" t="s">
        <v>83</v>
      </c>
      <c r="AV402" s="13" t="s">
        <v>83</v>
      </c>
      <c r="AW402" s="13" t="s">
        <v>34</v>
      </c>
      <c r="AX402" s="13" t="s">
        <v>73</v>
      </c>
      <c r="AY402" s="211" t="s">
        <v>165</v>
      </c>
    </row>
    <row r="403" spans="1:65" s="14" customFormat="1" ht="11.25">
      <c r="B403" s="212"/>
      <c r="C403" s="213"/>
      <c r="D403" s="202" t="s">
        <v>176</v>
      </c>
      <c r="E403" s="214" t="s">
        <v>21</v>
      </c>
      <c r="F403" s="215" t="s">
        <v>178</v>
      </c>
      <c r="G403" s="213"/>
      <c r="H403" s="216">
        <v>368</v>
      </c>
      <c r="I403" s="217"/>
      <c r="J403" s="213"/>
      <c r="K403" s="213"/>
      <c r="L403" s="218"/>
      <c r="M403" s="219"/>
      <c r="N403" s="220"/>
      <c r="O403" s="220"/>
      <c r="P403" s="220"/>
      <c r="Q403" s="220"/>
      <c r="R403" s="220"/>
      <c r="S403" s="220"/>
      <c r="T403" s="221"/>
      <c r="AT403" s="222" t="s">
        <v>176</v>
      </c>
      <c r="AU403" s="222" t="s">
        <v>83</v>
      </c>
      <c r="AV403" s="14" t="s">
        <v>93</v>
      </c>
      <c r="AW403" s="14" t="s">
        <v>34</v>
      </c>
      <c r="AX403" s="14" t="s">
        <v>81</v>
      </c>
      <c r="AY403" s="222" t="s">
        <v>165</v>
      </c>
    </row>
    <row r="404" spans="1:65" s="2" customFormat="1" ht="33" customHeight="1">
      <c r="A404" s="37"/>
      <c r="B404" s="38"/>
      <c r="C404" s="182" t="s">
        <v>580</v>
      </c>
      <c r="D404" s="182" t="s">
        <v>167</v>
      </c>
      <c r="E404" s="183" t="s">
        <v>581</v>
      </c>
      <c r="F404" s="184" t="s">
        <v>582</v>
      </c>
      <c r="G404" s="185" t="s">
        <v>583</v>
      </c>
      <c r="H404" s="186">
        <v>2</v>
      </c>
      <c r="I404" s="187"/>
      <c r="J404" s="188">
        <f>ROUND(I404*H404,2)</f>
        <v>0</v>
      </c>
      <c r="K404" s="184" t="s">
        <v>366</v>
      </c>
      <c r="L404" s="42"/>
      <c r="M404" s="189" t="s">
        <v>21</v>
      </c>
      <c r="N404" s="190" t="s">
        <v>44</v>
      </c>
      <c r="O404" s="67"/>
      <c r="P404" s="191">
        <f>O404*H404</f>
        <v>0</v>
      </c>
      <c r="Q404" s="191">
        <v>0</v>
      </c>
      <c r="R404" s="191">
        <f>Q404*H404</f>
        <v>0</v>
      </c>
      <c r="S404" s="191">
        <v>0</v>
      </c>
      <c r="T404" s="192">
        <f>S404*H404</f>
        <v>0</v>
      </c>
      <c r="U404" s="37"/>
      <c r="V404" s="37"/>
      <c r="W404" s="37"/>
      <c r="X404" s="37"/>
      <c r="Y404" s="37"/>
      <c r="Z404" s="37"/>
      <c r="AA404" s="37"/>
      <c r="AB404" s="37"/>
      <c r="AC404" s="37"/>
      <c r="AD404" s="37"/>
      <c r="AE404" s="37"/>
      <c r="AR404" s="193" t="s">
        <v>272</v>
      </c>
      <c r="AT404" s="193" t="s">
        <v>167</v>
      </c>
      <c r="AU404" s="193" t="s">
        <v>83</v>
      </c>
      <c r="AY404" s="20" t="s">
        <v>165</v>
      </c>
      <c r="BE404" s="194">
        <f>IF(N404="základní",J404,0)</f>
        <v>0</v>
      </c>
      <c r="BF404" s="194">
        <f>IF(N404="snížená",J404,0)</f>
        <v>0</v>
      </c>
      <c r="BG404" s="194">
        <f>IF(N404="zákl. přenesená",J404,0)</f>
        <v>0</v>
      </c>
      <c r="BH404" s="194">
        <f>IF(N404="sníž. přenesená",J404,0)</f>
        <v>0</v>
      </c>
      <c r="BI404" s="194">
        <f>IF(N404="nulová",J404,0)</f>
        <v>0</v>
      </c>
      <c r="BJ404" s="20" t="s">
        <v>81</v>
      </c>
      <c r="BK404" s="194">
        <f>ROUND(I404*H404,2)</f>
        <v>0</v>
      </c>
      <c r="BL404" s="20" t="s">
        <v>272</v>
      </c>
      <c r="BM404" s="193" t="s">
        <v>584</v>
      </c>
    </row>
    <row r="405" spans="1:65" s="2" customFormat="1" ht="97.5">
      <c r="A405" s="37"/>
      <c r="B405" s="38"/>
      <c r="C405" s="39"/>
      <c r="D405" s="202" t="s">
        <v>360</v>
      </c>
      <c r="E405" s="39"/>
      <c r="F405" s="244" t="s">
        <v>585</v>
      </c>
      <c r="G405" s="39"/>
      <c r="H405" s="39"/>
      <c r="I405" s="197"/>
      <c r="J405" s="39"/>
      <c r="K405" s="39"/>
      <c r="L405" s="42"/>
      <c r="M405" s="198"/>
      <c r="N405" s="199"/>
      <c r="O405" s="67"/>
      <c r="P405" s="67"/>
      <c r="Q405" s="67"/>
      <c r="R405" s="67"/>
      <c r="S405" s="67"/>
      <c r="T405" s="68"/>
      <c r="U405" s="37"/>
      <c r="V405" s="37"/>
      <c r="W405" s="37"/>
      <c r="X405" s="37"/>
      <c r="Y405" s="37"/>
      <c r="Z405" s="37"/>
      <c r="AA405" s="37"/>
      <c r="AB405" s="37"/>
      <c r="AC405" s="37"/>
      <c r="AD405" s="37"/>
      <c r="AE405" s="37"/>
      <c r="AT405" s="20" t="s">
        <v>360</v>
      </c>
      <c r="AU405" s="20" t="s">
        <v>83</v>
      </c>
    </row>
    <row r="406" spans="1:65" s="2" customFormat="1" ht="24.2" customHeight="1">
      <c r="A406" s="37"/>
      <c r="B406" s="38"/>
      <c r="C406" s="182" t="s">
        <v>586</v>
      </c>
      <c r="D406" s="182" t="s">
        <v>167</v>
      </c>
      <c r="E406" s="183" t="s">
        <v>587</v>
      </c>
      <c r="F406" s="184" t="s">
        <v>588</v>
      </c>
      <c r="G406" s="185" t="s">
        <v>583</v>
      </c>
      <c r="H406" s="186">
        <v>1</v>
      </c>
      <c r="I406" s="187"/>
      <c r="J406" s="188">
        <f>ROUND(I406*H406,2)</f>
        <v>0</v>
      </c>
      <c r="K406" s="184" t="s">
        <v>366</v>
      </c>
      <c r="L406" s="42"/>
      <c r="M406" s="189" t="s">
        <v>21</v>
      </c>
      <c r="N406" s="190" t="s">
        <v>44</v>
      </c>
      <c r="O406" s="67"/>
      <c r="P406" s="191">
        <f>O406*H406</f>
        <v>0</v>
      </c>
      <c r="Q406" s="191">
        <v>0</v>
      </c>
      <c r="R406" s="191">
        <f>Q406*H406</f>
        <v>0</v>
      </c>
      <c r="S406" s="191">
        <v>0</v>
      </c>
      <c r="T406" s="192">
        <f>S406*H406</f>
        <v>0</v>
      </c>
      <c r="U406" s="37"/>
      <c r="V406" s="37"/>
      <c r="W406" s="37"/>
      <c r="X406" s="37"/>
      <c r="Y406" s="37"/>
      <c r="Z406" s="37"/>
      <c r="AA406" s="37"/>
      <c r="AB406" s="37"/>
      <c r="AC406" s="37"/>
      <c r="AD406" s="37"/>
      <c r="AE406" s="37"/>
      <c r="AR406" s="193" t="s">
        <v>272</v>
      </c>
      <c r="AT406" s="193" t="s">
        <v>167</v>
      </c>
      <c r="AU406" s="193" t="s">
        <v>83</v>
      </c>
      <c r="AY406" s="20" t="s">
        <v>165</v>
      </c>
      <c r="BE406" s="194">
        <f>IF(N406="základní",J406,0)</f>
        <v>0</v>
      </c>
      <c r="BF406" s="194">
        <f>IF(N406="snížená",J406,0)</f>
        <v>0</v>
      </c>
      <c r="BG406" s="194">
        <f>IF(N406="zákl. přenesená",J406,0)</f>
        <v>0</v>
      </c>
      <c r="BH406" s="194">
        <f>IF(N406="sníž. přenesená",J406,0)</f>
        <v>0</v>
      </c>
      <c r="BI406" s="194">
        <f>IF(N406="nulová",J406,0)</f>
        <v>0</v>
      </c>
      <c r="BJ406" s="20" t="s">
        <v>81</v>
      </c>
      <c r="BK406" s="194">
        <f>ROUND(I406*H406,2)</f>
        <v>0</v>
      </c>
      <c r="BL406" s="20" t="s">
        <v>272</v>
      </c>
      <c r="BM406" s="193" t="s">
        <v>589</v>
      </c>
    </row>
    <row r="407" spans="1:65" s="2" customFormat="1" ht="87.75">
      <c r="A407" s="37"/>
      <c r="B407" s="38"/>
      <c r="C407" s="39"/>
      <c r="D407" s="202" t="s">
        <v>360</v>
      </c>
      <c r="E407" s="39"/>
      <c r="F407" s="244" t="s">
        <v>590</v>
      </c>
      <c r="G407" s="39"/>
      <c r="H407" s="39"/>
      <c r="I407" s="197"/>
      <c r="J407" s="39"/>
      <c r="K407" s="39"/>
      <c r="L407" s="42"/>
      <c r="M407" s="198"/>
      <c r="N407" s="199"/>
      <c r="O407" s="67"/>
      <c r="P407" s="67"/>
      <c r="Q407" s="67"/>
      <c r="R407" s="67"/>
      <c r="S407" s="67"/>
      <c r="T407" s="68"/>
      <c r="U407" s="37"/>
      <c r="V407" s="37"/>
      <c r="W407" s="37"/>
      <c r="X407" s="37"/>
      <c r="Y407" s="37"/>
      <c r="Z407" s="37"/>
      <c r="AA407" s="37"/>
      <c r="AB407" s="37"/>
      <c r="AC407" s="37"/>
      <c r="AD407" s="37"/>
      <c r="AE407" s="37"/>
      <c r="AT407" s="20" t="s">
        <v>360</v>
      </c>
      <c r="AU407" s="20" t="s">
        <v>83</v>
      </c>
    </row>
    <row r="408" spans="1:65" s="2" customFormat="1" ht="33" customHeight="1">
      <c r="A408" s="37"/>
      <c r="B408" s="38"/>
      <c r="C408" s="182" t="s">
        <v>591</v>
      </c>
      <c r="D408" s="182" t="s">
        <v>167</v>
      </c>
      <c r="E408" s="183" t="s">
        <v>592</v>
      </c>
      <c r="F408" s="184" t="s">
        <v>593</v>
      </c>
      <c r="G408" s="185" t="s">
        <v>583</v>
      </c>
      <c r="H408" s="186">
        <v>1</v>
      </c>
      <c r="I408" s="187"/>
      <c r="J408" s="188">
        <f>ROUND(I408*H408,2)</f>
        <v>0</v>
      </c>
      <c r="K408" s="184" t="s">
        <v>366</v>
      </c>
      <c r="L408" s="42"/>
      <c r="M408" s="189" t="s">
        <v>21</v>
      </c>
      <c r="N408" s="190" t="s">
        <v>44</v>
      </c>
      <c r="O408" s="67"/>
      <c r="P408" s="191">
        <f>O408*H408</f>
        <v>0</v>
      </c>
      <c r="Q408" s="191">
        <v>0</v>
      </c>
      <c r="R408" s="191">
        <f>Q408*H408</f>
        <v>0</v>
      </c>
      <c r="S408" s="191">
        <v>0</v>
      </c>
      <c r="T408" s="192">
        <f>S408*H408</f>
        <v>0</v>
      </c>
      <c r="U408" s="37"/>
      <c r="V408" s="37"/>
      <c r="W408" s="37"/>
      <c r="X408" s="37"/>
      <c r="Y408" s="37"/>
      <c r="Z408" s="37"/>
      <c r="AA408" s="37"/>
      <c r="AB408" s="37"/>
      <c r="AC408" s="37"/>
      <c r="AD408" s="37"/>
      <c r="AE408" s="37"/>
      <c r="AR408" s="193" t="s">
        <v>272</v>
      </c>
      <c r="AT408" s="193" t="s">
        <v>167</v>
      </c>
      <c r="AU408" s="193" t="s">
        <v>83</v>
      </c>
      <c r="AY408" s="20" t="s">
        <v>165</v>
      </c>
      <c r="BE408" s="194">
        <f>IF(N408="základní",J408,0)</f>
        <v>0</v>
      </c>
      <c r="BF408" s="194">
        <f>IF(N408="snížená",J408,0)</f>
        <v>0</v>
      </c>
      <c r="BG408" s="194">
        <f>IF(N408="zákl. přenesená",J408,0)</f>
        <v>0</v>
      </c>
      <c r="BH408" s="194">
        <f>IF(N408="sníž. přenesená",J408,0)</f>
        <v>0</v>
      </c>
      <c r="BI408" s="194">
        <f>IF(N408="nulová",J408,0)</f>
        <v>0</v>
      </c>
      <c r="BJ408" s="20" t="s">
        <v>81</v>
      </c>
      <c r="BK408" s="194">
        <f>ROUND(I408*H408,2)</f>
        <v>0</v>
      </c>
      <c r="BL408" s="20" t="s">
        <v>272</v>
      </c>
      <c r="BM408" s="193" t="s">
        <v>594</v>
      </c>
    </row>
    <row r="409" spans="1:65" s="2" customFormat="1" ht="97.5">
      <c r="A409" s="37"/>
      <c r="B409" s="38"/>
      <c r="C409" s="39"/>
      <c r="D409" s="202" t="s">
        <v>360</v>
      </c>
      <c r="E409" s="39"/>
      <c r="F409" s="244" t="s">
        <v>595</v>
      </c>
      <c r="G409" s="39"/>
      <c r="H409" s="39"/>
      <c r="I409" s="197"/>
      <c r="J409" s="39"/>
      <c r="K409" s="39"/>
      <c r="L409" s="42"/>
      <c r="M409" s="198"/>
      <c r="N409" s="199"/>
      <c r="O409" s="67"/>
      <c r="P409" s="67"/>
      <c r="Q409" s="67"/>
      <c r="R409" s="67"/>
      <c r="S409" s="67"/>
      <c r="T409" s="68"/>
      <c r="U409" s="37"/>
      <c r="V409" s="37"/>
      <c r="W409" s="37"/>
      <c r="X409" s="37"/>
      <c r="Y409" s="37"/>
      <c r="Z409" s="37"/>
      <c r="AA409" s="37"/>
      <c r="AB409" s="37"/>
      <c r="AC409" s="37"/>
      <c r="AD409" s="37"/>
      <c r="AE409" s="37"/>
      <c r="AT409" s="20" t="s">
        <v>360</v>
      </c>
      <c r="AU409" s="20" t="s">
        <v>83</v>
      </c>
    </row>
    <row r="410" spans="1:65" s="2" customFormat="1" ht="24.2" customHeight="1">
      <c r="A410" s="37"/>
      <c r="B410" s="38"/>
      <c r="C410" s="182" t="s">
        <v>596</v>
      </c>
      <c r="D410" s="182" t="s">
        <v>167</v>
      </c>
      <c r="E410" s="183" t="s">
        <v>597</v>
      </c>
      <c r="F410" s="184" t="s">
        <v>598</v>
      </c>
      <c r="G410" s="185" t="s">
        <v>583</v>
      </c>
      <c r="H410" s="186">
        <v>6</v>
      </c>
      <c r="I410" s="187"/>
      <c r="J410" s="188">
        <f>ROUND(I410*H410,2)</f>
        <v>0</v>
      </c>
      <c r="K410" s="184" t="s">
        <v>366</v>
      </c>
      <c r="L410" s="42"/>
      <c r="M410" s="189" t="s">
        <v>21</v>
      </c>
      <c r="N410" s="190" t="s">
        <v>44</v>
      </c>
      <c r="O410" s="67"/>
      <c r="P410" s="191">
        <f>O410*H410</f>
        <v>0</v>
      </c>
      <c r="Q410" s="191">
        <v>0</v>
      </c>
      <c r="R410" s="191">
        <f>Q410*H410</f>
        <v>0</v>
      </c>
      <c r="S410" s="191">
        <v>0</v>
      </c>
      <c r="T410" s="192">
        <f>S410*H410</f>
        <v>0</v>
      </c>
      <c r="U410" s="37"/>
      <c r="V410" s="37"/>
      <c r="W410" s="37"/>
      <c r="X410" s="37"/>
      <c r="Y410" s="37"/>
      <c r="Z410" s="37"/>
      <c r="AA410" s="37"/>
      <c r="AB410" s="37"/>
      <c r="AC410" s="37"/>
      <c r="AD410" s="37"/>
      <c r="AE410" s="37"/>
      <c r="AR410" s="193" t="s">
        <v>272</v>
      </c>
      <c r="AT410" s="193" t="s">
        <v>167</v>
      </c>
      <c r="AU410" s="193" t="s">
        <v>83</v>
      </c>
      <c r="AY410" s="20" t="s">
        <v>165</v>
      </c>
      <c r="BE410" s="194">
        <f>IF(N410="základní",J410,0)</f>
        <v>0</v>
      </c>
      <c r="BF410" s="194">
        <f>IF(N410="snížená",J410,0)</f>
        <v>0</v>
      </c>
      <c r="BG410" s="194">
        <f>IF(N410="zákl. přenesená",J410,0)</f>
        <v>0</v>
      </c>
      <c r="BH410" s="194">
        <f>IF(N410="sníž. přenesená",J410,0)</f>
        <v>0</v>
      </c>
      <c r="BI410" s="194">
        <f>IF(N410="nulová",J410,0)</f>
        <v>0</v>
      </c>
      <c r="BJ410" s="20" t="s">
        <v>81</v>
      </c>
      <c r="BK410" s="194">
        <f>ROUND(I410*H410,2)</f>
        <v>0</v>
      </c>
      <c r="BL410" s="20" t="s">
        <v>272</v>
      </c>
      <c r="BM410" s="193" t="s">
        <v>599</v>
      </c>
    </row>
    <row r="411" spans="1:65" s="2" customFormat="1" ht="107.25">
      <c r="A411" s="37"/>
      <c r="B411" s="38"/>
      <c r="C411" s="39"/>
      <c r="D411" s="202" t="s">
        <v>360</v>
      </c>
      <c r="E411" s="39"/>
      <c r="F411" s="244" t="s">
        <v>600</v>
      </c>
      <c r="G411" s="39"/>
      <c r="H411" s="39"/>
      <c r="I411" s="197"/>
      <c r="J411" s="39"/>
      <c r="K411" s="39"/>
      <c r="L411" s="42"/>
      <c r="M411" s="198"/>
      <c r="N411" s="199"/>
      <c r="O411" s="67"/>
      <c r="P411" s="67"/>
      <c r="Q411" s="67"/>
      <c r="R411" s="67"/>
      <c r="S411" s="67"/>
      <c r="T411" s="68"/>
      <c r="U411" s="37"/>
      <c r="V411" s="37"/>
      <c r="W411" s="37"/>
      <c r="X411" s="37"/>
      <c r="Y411" s="37"/>
      <c r="Z411" s="37"/>
      <c r="AA411" s="37"/>
      <c r="AB411" s="37"/>
      <c r="AC411" s="37"/>
      <c r="AD411" s="37"/>
      <c r="AE411" s="37"/>
      <c r="AT411" s="20" t="s">
        <v>360</v>
      </c>
      <c r="AU411" s="20" t="s">
        <v>83</v>
      </c>
    </row>
    <row r="412" spans="1:65" s="2" customFormat="1" ht="24.2" customHeight="1">
      <c r="A412" s="37"/>
      <c r="B412" s="38"/>
      <c r="C412" s="182" t="s">
        <v>601</v>
      </c>
      <c r="D412" s="182" t="s">
        <v>167</v>
      </c>
      <c r="E412" s="183" t="s">
        <v>602</v>
      </c>
      <c r="F412" s="184" t="s">
        <v>603</v>
      </c>
      <c r="G412" s="185" t="s">
        <v>583</v>
      </c>
      <c r="H412" s="186">
        <v>1</v>
      </c>
      <c r="I412" s="187"/>
      <c r="J412" s="188">
        <f>ROUND(I412*H412,2)</f>
        <v>0</v>
      </c>
      <c r="K412" s="184" t="s">
        <v>366</v>
      </c>
      <c r="L412" s="42"/>
      <c r="M412" s="189" t="s">
        <v>21</v>
      </c>
      <c r="N412" s="190" t="s">
        <v>44</v>
      </c>
      <c r="O412" s="67"/>
      <c r="P412" s="191">
        <f>O412*H412</f>
        <v>0</v>
      </c>
      <c r="Q412" s="191">
        <v>0</v>
      </c>
      <c r="R412" s="191">
        <f>Q412*H412</f>
        <v>0</v>
      </c>
      <c r="S412" s="191">
        <v>0</v>
      </c>
      <c r="T412" s="192">
        <f>S412*H412</f>
        <v>0</v>
      </c>
      <c r="U412" s="37"/>
      <c r="V412" s="37"/>
      <c r="W412" s="37"/>
      <c r="X412" s="37"/>
      <c r="Y412" s="37"/>
      <c r="Z412" s="37"/>
      <c r="AA412" s="37"/>
      <c r="AB412" s="37"/>
      <c r="AC412" s="37"/>
      <c r="AD412" s="37"/>
      <c r="AE412" s="37"/>
      <c r="AR412" s="193" t="s">
        <v>272</v>
      </c>
      <c r="AT412" s="193" t="s">
        <v>167</v>
      </c>
      <c r="AU412" s="193" t="s">
        <v>83</v>
      </c>
      <c r="AY412" s="20" t="s">
        <v>165</v>
      </c>
      <c r="BE412" s="194">
        <f>IF(N412="základní",J412,0)</f>
        <v>0</v>
      </c>
      <c r="BF412" s="194">
        <f>IF(N412="snížená",J412,0)</f>
        <v>0</v>
      </c>
      <c r="BG412" s="194">
        <f>IF(N412="zákl. přenesená",J412,0)</f>
        <v>0</v>
      </c>
      <c r="BH412" s="194">
        <f>IF(N412="sníž. přenesená",J412,0)</f>
        <v>0</v>
      </c>
      <c r="BI412" s="194">
        <f>IF(N412="nulová",J412,0)</f>
        <v>0</v>
      </c>
      <c r="BJ412" s="20" t="s">
        <v>81</v>
      </c>
      <c r="BK412" s="194">
        <f>ROUND(I412*H412,2)</f>
        <v>0</v>
      </c>
      <c r="BL412" s="20" t="s">
        <v>272</v>
      </c>
      <c r="BM412" s="193" t="s">
        <v>604</v>
      </c>
    </row>
    <row r="413" spans="1:65" s="2" customFormat="1" ht="107.25">
      <c r="A413" s="37"/>
      <c r="B413" s="38"/>
      <c r="C413" s="39"/>
      <c r="D413" s="202" t="s">
        <v>360</v>
      </c>
      <c r="E413" s="39"/>
      <c r="F413" s="244" t="s">
        <v>605</v>
      </c>
      <c r="G413" s="39"/>
      <c r="H413" s="39"/>
      <c r="I413" s="197"/>
      <c r="J413" s="39"/>
      <c r="K413" s="39"/>
      <c r="L413" s="42"/>
      <c r="M413" s="198"/>
      <c r="N413" s="199"/>
      <c r="O413" s="67"/>
      <c r="P413" s="67"/>
      <c r="Q413" s="67"/>
      <c r="R413" s="67"/>
      <c r="S413" s="67"/>
      <c r="T413" s="68"/>
      <c r="U413" s="37"/>
      <c r="V413" s="37"/>
      <c r="W413" s="37"/>
      <c r="X413" s="37"/>
      <c r="Y413" s="37"/>
      <c r="Z413" s="37"/>
      <c r="AA413" s="37"/>
      <c r="AB413" s="37"/>
      <c r="AC413" s="37"/>
      <c r="AD413" s="37"/>
      <c r="AE413" s="37"/>
      <c r="AT413" s="20" t="s">
        <v>360</v>
      </c>
      <c r="AU413" s="20" t="s">
        <v>83</v>
      </c>
    </row>
    <row r="414" spans="1:65" s="2" customFormat="1" ht="24.2" customHeight="1">
      <c r="A414" s="37"/>
      <c r="B414" s="38"/>
      <c r="C414" s="182" t="s">
        <v>606</v>
      </c>
      <c r="D414" s="182" t="s">
        <v>167</v>
      </c>
      <c r="E414" s="183" t="s">
        <v>607</v>
      </c>
      <c r="F414" s="184" t="s">
        <v>608</v>
      </c>
      <c r="G414" s="185" t="s">
        <v>583</v>
      </c>
      <c r="H414" s="186">
        <v>1</v>
      </c>
      <c r="I414" s="187"/>
      <c r="J414" s="188">
        <f>ROUND(I414*H414,2)</f>
        <v>0</v>
      </c>
      <c r="K414" s="184" t="s">
        <v>366</v>
      </c>
      <c r="L414" s="42"/>
      <c r="M414" s="189" t="s">
        <v>21</v>
      </c>
      <c r="N414" s="190" t="s">
        <v>44</v>
      </c>
      <c r="O414" s="67"/>
      <c r="P414" s="191">
        <f>O414*H414</f>
        <v>0</v>
      </c>
      <c r="Q414" s="191">
        <v>0</v>
      </c>
      <c r="R414" s="191">
        <f>Q414*H414</f>
        <v>0</v>
      </c>
      <c r="S414" s="191">
        <v>0</v>
      </c>
      <c r="T414" s="192">
        <f>S414*H414</f>
        <v>0</v>
      </c>
      <c r="U414" s="37"/>
      <c r="V414" s="37"/>
      <c r="W414" s="37"/>
      <c r="X414" s="37"/>
      <c r="Y414" s="37"/>
      <c r="Z414" s="37"/>
      <c r="AA414" s="37"/>
      <c r="AB414" s="37"/>
      <c r="AC414" s="37"/>
      <c r="AD414" s="37"/>
      <c r="AE414" s="37"/>
      <c r="AR414" s="193" t="s">
        <v>272</v>
      </c>
      <c r="AT414" s="193" t="s">
        <v>167</v>
      </c>
      <c r="AU414" s="193" t="s">
        <v>83</v>
      </c>
      <c r="AY414" s="20" t="s">
        <v>165</v>
      </c>
      <c r="BE414" s="194">
        <f>IF(N414="základní",J414,0)</f>
        <v>0</v>
      </c>
      <c r="BF414" s="194">
        <f>IF(N414="snížená",J414,0)</f>
        <v>0</v>
      </c>
      <c r="BG414" s="194">
        <f>IF(N414="zákl. přenesená",J414,0)</f>
        <v>0</v>
      </c>
      <c r="BH414" s="194">
        <f>IF(N414="sníž. přenesená",J414,0)</f>
        <v>0</v>
      </c>
      <c r="BI414" s="194">
        <f>IF(N414="nulová",J414,0)</f>
        <v>0</v>
      </c>
      <c r="BJ414" s="20" t="s">
        <v>81</v>
      </c>
      <c r="BK414" s="194">
        <f>ROUND(I414*H414,2)</f>
        <v>0</v>
      </c>
      <c r="BL414" s="20" t="s">
        <v>272</v>
      </c>
      <c r="BM414" s="193" t="s">
        <v>609</v>
      </c>
    </row>
    <row r="415" spans="1:65" s="2" customFormat="1" ht="68.25">
      <c r="A415" s="37"/>
      <c r="B415" s="38"/>
      <c r="C415" s="39"/>
      <c r="D415" s="202" t="s">
        <v>360</v>
      </c>
      <c r="E415" s="39"/>
      <c r="F415" s="244" t="s">
        <v>610</v>
      </c>
      <c r="G415" s="39"/>
      <c r="H415" s="39"/>
      <c r="I415" s="197"/>
      <c r="J415" s="39"/>
      <c r="K415" s="39"/>
      <c r="L415" s="42"/>
      <c r="M415" s="198"/>
      <c r="N415" s="199"/>
      <c r="O415" s="67"/>
      <c r="P415" s="67"/>
      <c r="Q415" s="67"/>
      <c r="R415" s="67"/>
      <c r="S415" s="67"/>
      <c r="T415" s="68"/>
      <c r="U415" s="37"/>
      <c r="V415" s="37"/>
      <c r="W415" s="37"/>
      <c r="X415" s="37"/>
      <c r="Y415" s="37"/>
      <c r="Z415" s="37"/>
      <c r="AA415" s="37"/>
      <c r="AB415" s="37"/>
      <c r="AC415" s="37"/>
      <c r="AD415" s="37"/>
      <c r="AE415" s="37"/>
      <c r="AT415" s="20" t="s">
        <v>360</v>
      </c>
      <c r="AU415" s="20" t="s">
        <v>83</v>
      </c>
    </row>
    <row r="416" spans="1:65" s="2" customFormat="1" ht="24.2" customHeight="1">
      <c r="A416" s="37"/>
      <c r="B416" s="38"/>
      <c r="C416" s="182" t="s">
        <v>611</v>
      </c>
      <c r="D416" s="182" t="s">
        <v>167</v>
      </c>
      <c r="E416" s="183" t="s">
        <v>612</v>
      </c>
      <c r="F416" s="184" t="s">
        <v>613</v>
      </c>
      <c r="G416" s="185" t="s">
        <v>614</v>
      </c>
      <c r="H416" s="255"/>
      <c r="I416" s="187"/>
      <c r="J416" s="188">
        <f>ROUND(I416*H416,2)</f>
        <v>0</v>
      </c>
      <c r="K416" s="184" t="s">
        <v>171</v>
      </c>
      <c r="L416" s="42"/>
      <c r="M416" s="189" t="s">
        <v>21</v>
      </c>
      <c r="N416" s="190" t="s">
        <v>44</v>
      </c>
      <c r="O416" s="67"/>
      <c r="P416" s="191">
        <f>O416*H416</f>
        <v>0</v>
      </c>
      <c r="Q416" s="191">
        <v>0</v>
      </c>
      <c r="R416" s="191">
        <f>Q416*H416</f>
        <v>0</v>
      </c>
      <c r="S416" s="191">
        <v>0</v>
      </c>
      <c r="T416" s="192">
        <f>S416*H416</f>
        <v>0</v>
      </c>
      <c r="U416" s="37"/>
      <c r="V416" s="37"/>
      <c r="W416" s="37"/>
      <c r="X416" s="37"/>
      <c r="Y416" s="37"/>
      <c r="Z416" s="37"/>
      <c r="AA416" s="37"/>
      <c r="AB416" s="37"/>
      <c r="AC416" s="37"/>
      <c r="AD416" s="37"/>
      <c r="AE416" s="37"/>
      <c r="AR416" s="193" t="s">
        <v>272</v>
      </c>
      <c r="AT416" s="193" t="s">
        <v>167</v>
      </c>
      <c r="AU416" s="193" t="s">
        <v>83</v>
      </c>
      <c r="AY416" s="20" t="s">
        <v>165</v>
      </c>
      <c r="BE416" s="194">
        <f>IF(N416="základní",J416,0)</f>
        <v>0</v>
      </c>
      <c r="BF416" s="194">
        <f>IF(N416="snížená",J416,0)</f>
        <v>0</v>
      </c>
      <c r="BG416" s="194">
        <f>IF(N416="zákl. přenesená",J416,0)</f>
        <v>0</v>
      </c>
      <c r="BH416" s="194">
        <f>IF(N416="sníž. přenesená",J416,0)</f>
        <v>0</v>
      </c>
      <c r="BI416" s="194">
        <f>IF(N416="nulová",J416,0)</f>
        <v>0</v>
      </c>
      <c r="BJ416" s="20" t="s">
        <v>81</v>
      </c>
      <c r="BK416" s="194">
        <f>ROUND(I416*H416,2)</f>
        <v>0</v>
      </c>
      <c r="BL416" s="20" t="s">
        <v>272</v>
      </c>
      <c r="BM416" s="193" t="s">
        <v>615</v>
      </c>
    </row>
    <row r="417" spans="1:65" s="2" customFormat="1" ht="11.25">
      <c r="A417" s="37"/>
      <c r="B417" s="38"/>
      <c r="C417" s="39"/>
      <c r="D417" s="195" t="s">
        <v>174</v>
      </c>
      <c r="E417" s="39"/>
      <c r="F417" s="196" t="s">
        <v>616</v>
      </c>
      <c r="G417" s="39"/>
      <c r="H417" s="39"/>
      <c r="I417" s="197"/>
      <c r="J417" s="39"/>
      <c r="K417" s="39"/>
      <c r="L417" s="42"/>
      <c r="M417" s="198"/>
      <c r="N417" s="199"/>
      <c r="O417" s="67"/>
      <c r="P417" s="67"/>
      <c r="Q417" s="67"/>
      <c r="R417" s="67"/>
      <c r="S417" s="67"/>
      <c r="T417" s="68"/>
      <c r="U417" s="37"/>
      <c r="V417" s="37"/>
      <c r="W417" s="37"/>
      <c r="X417" s="37"/>
      <c r="Y417" s="37"/>
      <c r="Z417" s="37"/>
      <c r="AA417" s="37"/>
      <c r="AB417" s="37"/>
      <c r="AC417" s="37"/>
      <c r="AD417" s="37"/>
      <c r="AE417" s="37"/>
      <c r="AT417" s="20" t="s">
        <v>174</v>
      </c>
      <c r="AU417" s="20" t="s">
        <v>83</v>
      </c>
    </row>
    <row r="418" spans="1:65" s="12" customFormat="1" ht="22.9" customHeight="1">
      <c r="B418" s="166"/>
      <c r="C418" s="167"/>
      <c r="D418" s="168" t="s">
        <v>72</v>
      </c>
      <c r="E418" s="180" t="s">
        <v>617</v>
      </c>
      <c r="F418" s="180" t="s">
        <v>618</v>
      </c>
      <c r="G418" s="167"/>
      <c r="H418" s="167"/>
      <c r="I418" s="170"/>
      <c r="J418" s="181">
        <f>BK418</f>
        <v>0</v>
      </c>
      <c r="K418" s="167"/>
      <c r="L418" s="172"/>
      <c r="M418" s="173"/>
      <c r="N418" s="174"/>
      <c r="O418" s="174"/>
      <c r="P418" s="175">
        <f>SUM(P419:P426)</f>
        <v>0</v>
      </c>
      <c r="Q418" s="174"/>
      <c r="R418" s="175">
        <f>SUM(R419:R426)</f>
        <v>0</v>
      </c>
      <c r="S418" s="174"/>
      <c r="T418" s="176">
        <f>SUM(T419:T426)</f>
        <v>0.1</v>
      </c>
      <c r="AR418" s="177" t="s">
        <v>83</v>
      </c>
      <c r="AT418" s="178" t="s">
        <v>72</v>
      </c>
      <c r="AU418" s="178" t="s">
        <v>81</v>
      </c>
      <c r="AY418" s="177" t="s">
        <v>165</v>
      </c>
      <c r="BK418" s="179">
        <f>SUM(BK419:BK426)</f>
        <v>0</v>
      </c>
    </row>
    <row r="419" spans="1:65" s="2" customFormat="1" ht="16.5" customHeight="1">
      <c r="A419" s="37"/>
      <c r="B419" s="38"/>
      <c r="C419" s="182" t="s">
        <v>619</v>
      </c>
      <c r="D419" s="182" t="s">
        <v>167</v>
      </c>
      <c r="E419" s="183" t="s">
        <v>620</v>
      </c>
      <c r="F419" s="184" t="s">
        <v>621</v>
      </c>
      <c r="G419" s="185" t="s">
        <v>622</v>
      </c>
      <c r="H419" s="186">
        <v>100</v>
      </c>
      <c r="I419" s="187"/>
      <c r="J419" s="188">
        <f>ROUND(I419*H419,2)</f>
        <v>0</v>
      </c>
      <c r="K419" s="184" t="s">
        <v>171</v>
      </c>
      <c r="L419" s="42"/>
      <c r="M419" s="189" t="s">
        <v>21</v>
      </c>
      <c r="N419" s="190" t="s">
        <v>44</v>
      </c>
      <c r="O419" s="67"/>
      <c r="P419" s="191">
        <f>O419*H419</f>
        <v>0</v>
      </c>
      <c r="Q419" s="191">
        <v>0</v>
      </c>
      <c r="R419" s="191">
        <f>Q419*H419</f>
        <v>0</v>
      </c>
      <c r="S419" s="191">
        <v>1E-3</v>
      </c>
      <c r="T419" s="192">
        <f>S419*H419</f>
        <v>0.1</v>
      </c>
      <c r="U419" s="37"/>
      <c r="V419" s="37"/>
      <c r="W419" s="37"/>
      <c r="X419" s="37"/>
      <c r="Y419" s="37"/>
      <c r="Z419" s="37"/>
      <c r="AA419" s="37"/>
      <c r="AB419" s="37"/>
      <c r="AC419" s="37"/>
      <c r="AD419" s="37"/>
      <c r="AE419" s="37"/>
      <c r="AR419" s="193" t="s">
        <v>272</v>
      </c>
      <c r="AT419" s="193" t="s">
        <v>167</v>
      </c>
      <c r="AU419" s="193" t="s">
        <v>83</v>
      </c>
      <c r="AY419" s="20" t="s">
        <v>165</v>
      </c>
      <c r="BE419" s="194">
        <f>IF(N419="základní",J419,0)</f>
        <v>0</v>
      </c>
      <c r="BF419" s="194">
        <f>IF(N419="snížená",J419,0)</f>
        <v>0</v>
      </c>
      <c r="BG419" s="194">
        <f>IF(N419="zákl. přenesená",J419,0)</f>
        <v>0</v>
      </c>
      <c r="BH419" s="194">
        <f>IF(N419="sníž. přenesená",J419,0)</f>
        <v>0</v>
      </c>
      <c r="BI419" s="194">
        <f>IF(N419="nulová",J419,0)</f>
        <v>0</v>
      </c>
      <c r="BJ419" s="20" t="s">
        <v>81</v>
      </c>
      <c r="BK419" s="194">
        <f>ROUND(I419*H419,2)</f>
        <v>0</v>
      </c>
      <c r="BL419" s="20" t="s">
        <v>272</v>
      </c>
      <c r="BM419" s="193" t="s">
        <v>623</v>
      </c>
    </row>
    <row r="420" spans="1:65" s="2" customFormat="1" ht="11.25">
      <c r="A420" s="37"/>
      <c r="B420" s="38"/>
      <c r="C420" s="39"/>
      <c r="D420" s="195" t="s">
        <v>174</v>
      </c>
      <c r="E420" s="39"/>
      <c r="F420" s="196" t="s">
        <v>624</v>
      </c>
      <c r="G420" s="39"/>
      <c r="H420" s="39"/>
      <c r="I420" s="197"/>
      <c r="J420" s="39"/>
      <c r="K420" s="39"/>
      <c r="L420" s="42"/>
      <c r="M420" s="198"/>
      <c r="N420" s="199"/>
      <c r="O420" s="67"/>
      <c r="P420" s="67"/>
      <c r="Q420" s="67"/>
      <c r="R420" s="67"/>
      <c r="S420" s="67"/>
      <c r="T420" s="68"/>
      <c r="U420" s="37"/>
      <c r="V420" s="37"/>
      <c r="W420" s="37"/>
      <c r="X420" s="37"/>
      <c r="Y420" s="37"/>
      <c r="Z420" s="37"/>
      <c r="AA420" s="37"/>
      <c r="AB420" s="37"/>
      <c r="AC420" s="37"/>
      <c r="AD420" s="37"/>
      <c r="AE420" s="37"/>
      <c r="AT420" s="20" t="s">
        <v>174</v>
      </c>
      <c r="AU420" s="20" t="s">
        <v>83</v>
      </c>
    </row>
    <row r="421" spans="1:65" s="13" customFormat="1" ht="11.25">
      <c r="B421" s="200"/>
      <c r="C421" s="201"/>
      <c r="D421" s="202" t="s">
        <v>176</v>
      </c>
      <c r="E421" s="203" t="s">
        <v>21</v>
      </c>
      <c r="F421" s="204" t="s">
        <v>625</v>
      </c>
      <c r="G421" s="201"/>
      <c r="H421" s="205">
        <v>100</v>
      </c>
      <c r="I421" s="206"/>
      <c r="J421" s="201"/>
      <c r="K421" s="201"/>
      <c r="L421" s="207"/>
      <c r="M421" s="208"/>
      <c r="N421" s="209"/>
      <c r="O421" s="209"/>
      <c r="P421" s="209"/>
      <c r="Q421" s="209"/>
      <c r="R421" s="209"/>
      <c r="S421" s="209"/>
      <c r="T421" s="210"/>
      <c r="AT421" s="211" t="s">
        <v>176</v>
      </c>
      <c r="AU421" s="211" t="s">
        <v>83</v>
      </c>
      <c r="AV421" s="13" t="s">
        <v>83</v>
      </c>
      <c r="AW421" s="13" t="s">
        <v>34</v>
      </c>
      <c r="AX421" s="13" t="s">
        <v>73</v>
      </c>
      <c r="AY421" s="211" t="s">
        <v>165</v>
      </c>
    </row>
    <row r="422" spans="1:65" s="14" customFormat="1" ht="11.25">
      <c r="B422" s="212"/>
      <c r="C422" s="213"/>
      <c r="D422" s="202" t="s">
        <v>176</v>
      </c>
      <c r="E422" s="214" t="s">
        <v>21</v>
      </c>
      <c r="F422" s="215" t="s">
        <v>178</v>
      </c>
      <c r="G422" s="213"/>
      <c r="H422" s="216">
        <v>100</v>
      </c>
      <c r="I422" s="217"/>
      <c r="J422" s="213"/>
      <c r="K422" s="213"/>
      <c r="L422" s="218"/>
      <c r="M422" s="219"/>
      <c r="N422" s="220"/>
      <c r="O422" s="220"/>
      <c r="P422" s="220"/>
      <c r="Q422" s="220"/>
      <c r="R422" s="220"/>
      <c r="S422" s="220"/>
      <c r="T422" s="221"/>
      <c r="AT422" s="222" t="s">
        <v>176</v>
      </c>
      <c r="AU422" s="222" t="s">
        <v>83</v>
      </c>
      <c r="AV422" s="14" t="s">
        <v>93</v>
      </c>
      <c r="AW422" s="14" t="s">
        <v>34</v>
      </c>
      <c r="AX422" s="14" t="s">
        <v>81</v>
      </c>
      <c r="AY422" s="222" t="s">
        <v>165</v>
      </c>
    </row>
    <row r="423" spans="1:65" s="2" customFormat="1" ht="24.2" customHeight="1">
      <c r="A423" s="37"/>
      <c r="B423" s="38"/>
      <c r="C423" s="182" t="s">
        <v>626</v>
      </c>
      <c r="D423" s="182" t="s">
        <v>167</v>
      </c>
      <c r="E423" s="183" t="s">
        <v>627</v>
      </c>
      <c r="F423" s="184" t="s">
        <v>628</v>
      </c>
      <c r="G423" s="185" t="s">
        <v>583</v>
      </c>
      <c r="H423" s="186">
        <v>1</v>
      </c>
      <c r="I423" s="187"/>
      <c r="J423" s="188">
        <f>ROUND(I423*H423,2)</f>
        <v>0</v>
      </c>
      <c r="K423" s="184" t="s">
        <v>366</v>
      </c>
      <c r="L423" s="42"/>
      <c r="M423" s="189" t="s">
        <v>21</v>
      </c>
      <c r="N423" s="190" t="s">
        <v>44</v>
      </c>
      <c r="O423" s="67"/>
      <c r="P423" s="191">
        <f>O423*H423</f>
        <v>0</v>
      </c>
      <c r="Q423" s="191">
        <v>0</v>
      </c>
      <c r="R423" s="191">
        <f>Q423*H423</f>
        <v>0</v>
      </c>
      <c r="S423" s="191">
        <v>0</v>
      </c>
      <c r="T423" s="192">
        <f>S423*H423</f>
        <v>0</v>
      </c>
      <c r="U423" s="37"/>
      <c r="V423" s="37"/>
      <c r="W423" s="37"/>
      <c r="X423" s="37"/>
      <c r="Y423" s="37"/>
      <c r="Z423" s="37"/>
      <c r="AA423" s="37"/>
      <c r="AB423" s="37"/>
      <c r="AC423" s="37"/>
      <c r="AD423" s="37"/>
      <c r="AE423" s="37"/>
      <c r="AR423" s="193" t="s">
        <v>272</v>
      </c>
      <c r="AT423" s="193" t="s">
        <v>167</v>
      </c>
      <c r="AU423" s="193" t="s">
        <v>83</v>
      </c>
      <c r="AY423" s="20" t="s">
        <v>165</v>
      </c>
      <c r="BE423" s="194">
        <f>IF(N423="základní",J423,0)</f>
        <v>0</v>
      </c>
      <c r="BF423" s="194">
        <f>IF(N423="snížená",J423,0)</f>
        <v>0</v>
      </c>
      <c r="BG423" s="194">
        <f>IF(N423="zákl. přenesená",J423,0)</f>
        <v>0</v>
      </c>
      <c r="BH423" s="194">
        <f>IF(N423="sníž. přenesená",J423,0)</f>
        <v>0</v>
      </c>
      <c r="BI423" s="194">
        <f>IF(N423="nulová",J423,0)</f>
        <v>0</v>
      </c>
      <c r="BJ423" s="20" t="s">
        <v>81</v>
      </c>
      <c r="BK423" s="194">
        <f>ROUND(I423*H423,2)</f>
        <v>0</v>
      </c>
      <c r="BL423" s="20" t="s">
        <v>272</v>
      </c>
      <c r="BM423" s="193" t="s">
        <v>629</v>
      </c>
    </row>
    <row r="424" spans="1:65" s="2" customFormat="1" ht="78">
      <c r="A424" s="37"/>
      <c r="B424" s="38"/>
      <c r="C424" s="39"/>
      <c r="D424" s="202" t="s">
        <v>360</v>
      </c>
      <c r="E424" s="39"/>
      <c r="F424" s="244" t="s">
        <v>630</v>
      </c>
      <c r="G424" s="39"/>
      <c r="H424" s="39"/>
      <c r="I424" s="197"/>
      <c r="J424" s="39"/>
      <c r="K424" s="39"/>
      <c r="L424" s="42"/>
      <c r="M424" s="198"/>
      <c r="N424" s="199"/>
      <c r="O424" s="67"/>
      <c r="P424" s="67"/>
      <c r="Q424" s="67"/>
      <c r="R424" s="67"/>
      <c r="S424" s="67"/>
      <c r="T424" s="68"/>
      <c r="U424" s="37"/>
      <c r="V424" s="37"/>
      <c r="W424" s="37"/>
      <c r="X424" s="37"/>
      <c r="Y424" s="37"/>
      <c r="Z424" s="37"/>
      <c r="AA424" s="37"/>
      <c r="AB424" s="37"/>
      <c r="AC424" s="37"/>
      <c r="AD424" s="37"/>
      <c r="AE424" s="37"/>
      <c r="AT424" s="20" t="s">
        <v>360</v>
      </c>
      <c r="AU424" s="20" t="s">
        <v>83</v>
      </c>
    </row>
    <row r="425" spans="1:65" s="2" customFormat="1" ht="24.2" customHeight="1">
      <c r="A425" s="37"/>
      <c r="B425" s="38"/>
      <c r="C425" s="182" t="s">
        <v>631</v>
      </c>
      <c r="D425" s="182" t="s">
        <v>167</v>
      </c>
      <c r="E425" s="183" t="s">
        <v>632</v>
      </c>
      <c r="F425" s="184" t="s">
        <v>633</v>
      </c>
      <c r="G425" s="185" t="s">
        <v>614</v>
      </c>
      <c r="H425" s="255"/>
      <c r="I425" s="187"/>
      <c r="J425" s="188">
        <f>ROUND(I425*H425,2)</f>
        <v>0</v>
      </c>
      <c r="K425" s="184" t="s">
        <v>171</v>
      </c>
      <c r="L425" s="42"/>
      <c r="M425" s="189" t="s">
        <v>21</v>
      </c>
      <c r="N425" s="190" t="s">
        <v>44</v>
      </c>
      <c r="O425" s="67"/>
      <c r="P425" s="191">
        <f>O425*H425</f>
        <v>0</v>
      </c>
      <c r="Q425" s="191">
        <v>0</v>
      </c>
      <c r="R425" s="191">
        <f>Q425*H425</f>
        <v>0</v>
      </c>
      <c r="S425" s="191">
        <v>0</v>
      </c>
      <c r="T425" s="192">
        <f>S425*H425</f>
        <v>0</v>
      </c>
      <c r="U425" s="37"/>
      <c r="V425" s="37"/>
      <c r="W425" s="37"/>
      <c r="X425" s="37"/>
      <c r="Y425" s="37"/>
      <c r="Z425" s="37"/>
      <c r="AA425" s="37"/>
      <c r="AB425" s="37"/>
      <c r="AC425" s="37"/>
      <c r="AD425" s="37"/>
      <c r="AE425" s="37"/>
      <c r="AR425" s="193" t="s">
        <v>272</v>
      </c>
      <c r="AT425" s="193" t="s">
        <v>167</v>
      </c>
      <c r="AU425" s="193" t="s">
        <v>83</v>
      </c>
      <c r="AY425" s="20" t="s">
        <v>165</v>
      </c>
      <c r="BE425" s="194">
        <f>IF(N425="základní",J425,0)</f>
        <v>0</v>
      </c>
      <c r="BF425" s="194">
        <f>IF(N425="snížená",J425,0)</f>
        <v>0</v>
      </c>
      <c r="BG425" s="194">
        <f>IF(N425="zákl. přenesená",J425,0)</f>
        <v>0</v>
      </c>
      <c r="BH425" s="194">
        <f>IF(N425="sníž. přenesená",J425,0)</f>
        <v>0</v>
      </c>
      <c r="BI425" s="194">
        <f>IF(N425="nulová",J425,0)</f>
        <v>0</v>
      </c>
      <c r="BJ425" s="20" t="s">
        <v>81</v>
      </c>
      <c r="BK425" s="194">
        <f>ROUND(I425*H425,2)</f>
        <v>0</v>
      </c>
      <c r="BL425" s="20" t="s">
        <v>272</v>
      </c>
      <c r="BM425" s="193" t="s">
        <v>634</v>
      </c>
    </row>
    <row r="426" spans="1:65" s="2" customFormat="1" ht="11.25">
      <c r="A426" s="37"/>
      <c r="B426" s="38"/>
      <c r="C426" s="39"/>
      <c r="D426" s="195" t="s">
        <v>174</v>
      </c>
      <c r="E426" s="39"/>
      <c r="F426" s="196" t="s">
        <v>635</v>
      </c>
      <c r="G426" s="39"/>
      <c r="H426" s="39"/>
      <c r="I426" s="197"/>
      <c r="J426" s="39"/>
      <c r="K426" s="39"/>
      <c r="L426" s="42"/>
      <c r="M426" s="198"/>
      <c r="N426" s="199"/>
      <c r="O426" s="67"/>
      <c r="P426" s="67"/>
      <c r="Q426" s="67"/>
      <c r="R426" s="67"/>
      <c r="S426" s="67"/>
      <c r="T426" s="68"/>
      <c r="U426" s="37"/>
      <c r="V426" s="37"/>
      <c r="W426" s="37"/>
      <c r="X426" s="37"/>
      <c r="Y426" s="37"/>
      <c r="Z426" s="37"/>
      <c r="AA426" s="37"/>
      <c r="AB426" s="37"/>
      <c r="AC426" s="37"/>
      <c r="AD426" s="37"/>
      <c r="AE426" s="37"/>
      <c r="AT426" s="20" t="s">
        <v>174</v>
      </c>
      <c r="AU426" s="20" t="s">
        <v>83</v>
      </c>
    </row>
    <row r="427" spans="1:65" s="12" customFormat="1" ht="22.9" customHeight="1">
      <c r="B427" s="166"/>
      <c r="C427" s="167"/>
      <c r="D427" s="168" t="s">
        <v>72</v>
      </c>
      <c r="E427" s="180" t="s">
        <v>636</v>
      </c>
      <c r="F427" s="180" t="s">
        <v>637</v>
      </c>
      <c r="G427" s="167"/>
      <c r="H427" s="167"/>
      <c r="I427" s="170"/>
      <c r="J427" s="181">
        <f>BK427</f>
        <v>0</v>
      </c>
      <c r="K427" s="167"/>
      <c r="L427" s="172"/>
      <c r="M427" s="173"/>
      <c r="N427" s="174"/>
      <c r="O427" s="174"/>
      <c r="P427" s="175">
        <f>SUM(P428:P507)</f>
        <v>0</v>
      </c>
      <c r="Q427" s="174"/>
      <c r="R427" s="175">
        <f>SUM(R428:R507)</f>
        <v>2.4696721399999997</v>
      </c>
      <c r="S427" s="174"/>
      <c r="T427" s="176">
        <f>SUM(T428:T507)</f>
        <v>8.584E-2</v>
      </c>
      <c r="AR427" s="177" t="s">
        <v>83</v>
      </c>
      <c r="AT427" s="178" t="s">
        <v>72</v>
      </c>
      <c r="AU427" s="178" t="s">
        <v>81</v>
      </c>
      <c r="AY427" s="177" t="s">
        <v>165</v>
      </c>
      <c r="BK427" s="179">
        <f>SUM(BK428:BK507)</f>
        <v>0</v>
      </c>
    </row>
    <row r="428" spans="1:65" s="2" customFormat="1" ht="16.5" customHeight="1">
      <c r="A428" s="37"/>
      <c r="B428" s="38"/>
      <c r="C428" s="182" t="s">
        <v>638</v>
      </c>
      <c r="D428" s="182" t="s">
        <v>167</v>
      </c>
      <c r="E428" s="183" t="s">
        <v>639</v>
      </c>
      <c r="F428" s="184" t="s">
        <v>640</v>
      </c>
      <c r="G428" s="185" t="s">
        <v>113</v>
      </c>
      <c r="H428" s="186">
        <v>115.64</v>
      </c>
      <c r="I428" s="187"/>
      <c r="J428" s="188">
        <f>ROUND(I428*H428,2)</f>
        <v>0</v>
      </c>
      <c r="K428" s="184" t="s">
        <v>171</v>
      </c>
      <c r="L428" s="42"/>
      <c r="M428" s="189" t="s">
        <v>21</v>
      </c>
      <c r="N428" s="190" t="s">
        <v>44</v>
      </c>
      <c r="O428" s="67"/>
      <c r="P428" s="191">
        <f>O428*H428</f>
        <v>0</v>
      </c>
      <c r="Q428" s="191">
        <v>0</v>
      </c>
      <c r="R428" s="191">
        <f>Q428*H428</f>
        <v>0</v>
      </c>
      <c r="S428" s="191">
        <v>0</v>
      </c>
      <c r="T428" s="192">
        <f>S428*H428</f>
        <v>0</v>
      </c>
      <c r="U428" s="37"/>
      <c r="V428" s="37"/>
      <c r="W428" s="37"/>
      <c r="X428" s="37"/>
      <c r="Y428" s="37"/>
      <c r="Z428" s="37"/>
      <c r="AA428" s="37"/>
      <c r="AB428" s="37"/>
      <c r="AC428" s="37"/>
      <c r="AD428" s="37"/>
      <c r="AE428" s="37"/>
      <c r="AR428" s="193" t="s">
        <v>272</v>
      </c>
      <c r="AT428" s="193" t="s">
        <v>167</v>
      </c>
      <c r="AU428" s="193" t="s">
        <v>83</v>
      </c>
      <c r="AY428" s="20" t="s">
        <v>165</v>
      </c>
      <c r="BE428" s="194">
        <f>IF(N428="základní",J428,0)</f>
        <v>0</v>
      </c>
      <c r="BF428" s="194">
        <f>IF(N428="snížená",J428,0)</f>
        <v>0</v>
      </c>
      <c r="BG428" s="194">
        <f>IF(N428="zákl. přenesená",J428,0)</f>
        <v>0</v>
      </c>
      <c r="BH428" s="194">
        <f>IF(N428="sníž. přenesená",J428,0)</f>
        <v>0</v>
      </c>
      <c r="BI428" s="194">
        <f>IF(N428="nulová",J428,0)</f>
        <v>0</v>
      </c>
      <c r="BJ428" s="20" t="s">
        <v>81</v>
      </c>
      <c r="BK428" s="194">
        <f>ROUND(I428*H428,2)</f>
        <v>0</v>
      </c>
      <c r="BL428" s="20" t="s">
        <v>272</v>
      </c>
      <c r="BM428" s="193" t="s">
        <v>641</v>
      </c>
    </row>
    <row r="429" spans="1:65" s="2" customFormat="1" ht="11.25">
      <c r="A429" s="37"/>
      <c r="B429" s="38"/>
      <c r="C429" s="39"/>
      <c r="D429" s="195" t="s">
        <v>174</v>
      </c>
      <c r="E429" s="39"/>
      <c r="F429" s="196" t="s">
        <v>642</v>
      </c>
      <c r="G429" s="39"/>
      <c r="H429" s="39"/>
      <c r="I429" s="197"/>
      <c r="J429" s="39"/>
      <c r="K429" s="39"/>
      <c r="L429" s="42"/>
      <c r="M429" s="198"/>
      <c r="N429" s="199"/>
      <c r="O429" s="67"/>
      <c r="P429" s="67"/>
      <c r="Q429" s="67"/>
      <c r="R429" s="67"/>
      <c r="S429" s="67"/>
      <c r="T429" s="68"/>
      <c r="U429" s="37"/>
      <c r="V429" s="37"/>
      <c r="W429" s="37"/>
      <c r="X429" s="37"/>
      <c r="Y429" s="37"/>
      <c r="Z429" s="37"/>
      <c r="AA429" s="37"/>
      <c r="AB429" s="37"/>
      <c r="AC429" s="37"/>
      <c r="AD429" s="37"/>
      <c r="AE429" s="37"/>
      <c r="AT429" s="20" t="s">
        <v>174</v>
      </c>
      <c r="AU429" s="20" t="s">
        <v>83</v>
      </c>
    </row>
    <row r="430" spans="1:65" s="13" customFormat="1" ht="11.25">
      <c r="B430" s="200"/>
      <c r="C430" s="201"/>
      <c r="D430" s="202" t="s">
        <v>176</v>
      </c>
      <c r="E430" s="203" t="s">
        <v>21</v>
      </c>
      <c r="F430" s="204" t="s">
        <v>643</v>
      </c>
      <c r="G430" s="201"/>
      <c r="H430" s="205">
        <v>109.2</v>
      </c>
      <c r="I430" s="206"/>
      <c r="J430" s="201"/>
      <c r="K430" s="201"/>
      <c r="L430" s="207"/>
      <c r="M430" s="208"/>
      <c r="N430" s="209"/>
      <c r="O430" s="209"/>
      <c r="P430" s="209"/>
      <c r="Q430" s="209"/>
      <c r="R430" s="209"/>
      <c r="S430" s="209"/>
      <c r="T430" s="210"/>
      <c r="AT430" s="211" t="s">
        <v>176</v>
      </c>
      <c r="AU430" s="211" t="s">
        <v>83</v>
      </c>
      <c r="AV430" s="13" t="s">
        <v>83</v>
      </c>
      <c r="AW430" s="13" t="s">
        <v>34</v>
      </c>
      <c r="AX430" s="13" t="s">
        <v>73</v>
      </c>
      <c r="AY430" s="211" t="s">
        <v>165</v>
      </c>
    </row>
    <row r="431" spans="1:65" s="13" customFormat="1" ht="11.25">
      <c r="B431" s="200"/>
      <c r="C431" s="201"/>
      <c r="D431" s="202" t="s">
        <v>176</v>
      </c>
      <c r="E431" s="203" t="s">
        <v>21</v>
      </c>
      <c r="F431" s="204" t="s">
        <v>644</v>
      </c>
      <c r="G431" s="201"/>
      <c r="H431" s="205">
        <v>6.44</v>
      </c>
      <c r="I431" s="206"/>
      <c r="J431" s="201"/>
      <c r="K431" s="201"/>
      <c r="L431" s="207"/>
      <c r="M431" s="208"/>
      <c r="N431" s="209"/>
      <c r="O431" s="209"/>
      <c r="P431" s="209"/>
      <c r="Q431" s="209"/>
      <c r="R431" s="209"/>
      <c r="S431" s="209"/>
      <c r="T431" s="210"/>
      <c r="AT431" s="211" t="s">
        <v>176</v>
      </c>
      <c r="AU431" s="211" t="s">
        <v>83</v>
      </c>
      <c r="AV431" s="13" t="s">
        <v>83</v>
      </c>
      <c r="AW431" s="13" t="s">
        <v>34</v>
      </c>
      <c r="AX431" s="13" t="s">
        <v>73</v>
      </c>
      <c r="AY431" s="211" t="s">
        <v>165</v>
      </c>
    </row>
    <row r="432" spans="1:65" s="14" customFormat="1" ht="11.25">
      <c r="B432" s="212"/>
      <c r="C432" s="213"/>
      <c r="D432" s="202" t="s">
        <v>176</v>
      </c>
      <c r="E432" s="214" t="s">
        <v>21</v>
      </c>
      <c r="F432" s="215" t="s">
        <v>178</v>
      </c>
      <c r="G432" s="213"/>
      <c r="H432" s="216">
        <v>115.64</v>
      </c>
      <c r="I432" s="217"/>
      <c r="J432" s="213"/>
      <c r="K432" s="213"/>
      <c r="L432" s="218"/>
      <c r="M432" s="219"/>
      <c r="N432" s="220"/>
      <c r="O432" s="220"/>
      <c r="P432" s="220"/>
      <c r="Q432" s="220"/>
      <c r="R432" s="220"/>
      <c r="S432" s="220"/>
      <c r="T432" s="221"/>
      <c r="AT432" s="222" t="s">
        <v>176</v>
      </c>
      <c r="AU432" s="222" t="s">
        <v>83</v>
      </c>
      <c r="AV432" s="14" t="s">
        <v>93</v>
      </c>
      <c r="AW432" s="14" t="s">
        <v>34</v>
      </c>
      <c r="AX432" s="14" t="s">
        <v>81</v>
      </c>
      <c r="AY432" s="222" t="s">
        <v>165</v>
      </c>
    </row>
    <row r="433" spans="1:65" s="2" customFormat="1" ht="16.5" customHeight="1">
      <c r="A433" s="37"/>
      <c r="B433" s="38"/>
      <c r="C433" s="182" t="s">
        <v>645</v>
      </c>
      <c r="D433" s="182" t="s">
        <v>167</v>
      </c>
      <c r="E433" s="183" t="s">
        <v>646</v>
      </c>
      <c r="F433" s="184" t="s">
        <v>647</v>
      </c>
      <c r="G433" s="185" t="s">
        <v>113</v>
      </c>
      <c r="H433" s="186">
        <v>57.82</v>
      </c>
      <c r="I433" s="187"/>
      <c r="J433" s="188">
        <f>ROUND(I433*H433,2)</f>
        <v>0</v>
      </c>
      <c r="K433" s="184" t="s">
        <v>171</v>
      </c>
      <c r="L433" s="42"/>
      <c r="M433" s="189" t="s">
        <v>21</v>
      </c>
      <c r="N433" s="190" t="s">
        <v>44</v>
      </c>
      <c r="O433" s="67"/>
      <c r="P433" s="191">
        <f>O433*H433</f>
        <v>0</v>
      </c>
      <c r="Q433" s="191">
        <v>2.9999999999999997E-4</v>
      </c>
      <c r="R433" s="191">
        <f>Q433*H433</f>
        <v>1.7345999999999997E-2</v>
      </c>
      <c r="S433" s="191">
        <v>0</v>
      </c>
      <c r="T433" s="192">
        <f>S433*H433</f>
        <v>0</v>
      </c>
      <c r="U433" s="37"/>
      <c r="V433" s="37"/>
      <c r="W433" s="37"/>
      <c r="X433" s="37"/>
      <c r="Y433" s="37"/>
      <c r="Z433" s="37"/>
      <c r="AA433" s="37"/>
      <c r="AB433" s="37"/>
      <c r="AC433" s="37"/>
      <c r="AD433" s="37"/>
      <c r="AE433" s="37"/>
      <c r="AR433" s="193" t="s">
        <v>272</v>
      </c>
      <c r="AT433" s="193" t="s">
        <v>167</v>
      </c>
      <c r="AU433" s="193" t="s">
        <v>83</v>
      </c>
      <c r="AY433" s="20" t="s">
        <v>165</v>
      </c>
      <c r="BE433" s="194">
        <f>IF(N433="základní",J433,0)</f>
        <v>0</v>
      </c>
      <c r="BF433" s="194">
        <f>IF(N433="snížená",J433,0)</f>
        <v>0</v>
      </c>
      <c r="BG433" s="194">
        <f>IF(N433="zákl. přenesená",J433,0)</f>
        <v>0</v>
      </c>
      <c r="BH433" s="194">
        <f>IF(N433="sníž. přenesená",J433,0)</f>
        <v>0</v>
      </c>
      <c r="BI433" s="194">
        <f>IF(N433="nulová",J433,0)</f>
        <v>0</v>
      </c>
      <c r="BJ433" s="20" t="s">
        <v>81</v>
      </c>
      <c r="BK433" s="194">
        <f>ROUND(I433*H433,2)</f>
        <v>0</v>
      </c>
      <c r="BL433" s="20" t="s">
        <v>272</v>
      </c>
      <c r="BM433" s="193" t="s">
        <v>648</v>
      </c>
    </row>
    <row r="434" spans="1:65" s="2" customFormat="1" ht="11.25">
      <c r="A434" s="37"/>
      <c r="B434" s="38"/>
      <c r="C434" s="39"/>
      <c r="D434" s="195" t="s">
        <v>174</v>
      </c>
      <c r="E434" s="39"/>
      <c r="F434" s="196" t="s">
        <v>649</v>
      </c>
      <c r="G434" s="39"/>
      <c r="H434" s="39"/>
      <c r="I434" s="197"/>
      <c r="J434" s="39"/>
      <c r="K434" s="39"/>
      <c r="L434" s="42"/>
      <c r="M434" s="198"/>
      <c r="N434" s="199"/>
      <c r="O434" s="67"/>
      <c r="P434" s="67"/>
      <c r="Q434" s="67"/>
      <c r="R434" s="67"/>
      <c r="S434" s="67"/>
      <c r="T434" s="68"/>
      <c r="U434" s="37"/>
      <c r="V434" s="37"/>
      <c r="W434" s="37"/>
      <c r="X434" s="37"/>
      <c r="Y434" s="37"/>
      <c r="Z434" s="37"/>
      <c r="AA434" s="37"/>
      <c r="AB434" s="37"/>
      <c r="AC434" s="37"/>
      <c r="AD434" s="37"/>
      <c r="AE434" s="37"/>
      <c r="AT434" s="20" t="s">
        <v>174</v>
      </c>
      <c r="AU434" s="20" t="s">
        <v>83</v>
      </c>
    </row>
    <row r="435" spans="1:65" s="13" customFormat="1" ht="11.25">
      <c r="B435" s="200"/>
      <c r="C435" s="201"/>
      <c r="D435" s="202" t="s">
        <v>176</v>
      </c>
      <c r="E435" s="203" t="s">
        <v>21</v>
      </c>
      <c r="F435" s="204" t="s">
        <v>650</v>
      </c>
      <c r="G435" s="201"/>
      <c r="H435" s="205">
        <v>54.6</v>
      </c>
      <c r="I435" s="206"/>
      <c r="J435" s="201"/>
      <c r="K435" s="201"/>
      <c r="L435" s="207"/>
      <c r="M435" s="208"/>
      <c r="N435" s="209"/>
      <c r="O435" s="209"/>
      <c r="P435" s="209"/>
      <c r="Q435" s="209"/>
      <c r="R435" s="209"/>
      <c r="S435" s="209"/>
      <c r="T435" s="210"/>
      <c r="AT435" s="211" t="s">
        <v>176</v>
      </c>
      <c r="AU435" s="211" t="s">
        <v>83</v>
      </c>
      <c r="AV435" s="13" t="s">
        <v>83</v>
      </c>
      <c r="AW435" s="13" t="s">
        <v>34</v>
      </c>
      <c r="AX435" s="13" t="s">
        <v>73</v>
      </c>
      <c r="AY435" s="211" t="s">
        <v>165</v>
      </c>
    </row>
    <row r="436" spans="1:65" s="13" customFormat="1" ht="11.25">
      <c r="B436" s="200"/>
      <c r="C436" s="201"/>
      <c r="D436" s="202" t="s">
        <v>176</v>
      </c>
      <c r="E436" s="203" t="s">
        <v>21</v>
      </c>
      <c r="F436" s="204" t="s">
        <v>651</v>
      </c>
      <c r="G436" s="201"/>
      <c r="H436" s="205">
        <v>3.22</v>
      </c>
      <c r="I436" s="206"/>
      <c r="J436" s="201"/>
      <c r="K436" s="201"/>
      <c r="L436" s="207"/>
      <c r="M436" s="208"/>
      <c r="N436" s="209"/>
      <c r="O436" s="209"/>
      <c r="P436" s="209"/>
      <c r="Q436" s="209"/>
      <c r="R436" s="209"/>
      <c r="S436" s="209"/>
      <c r="T436" s="210"/>
      <c r="AT436" s="211" t="s">
        <v>176</v>
      </c>
      <c r="AU436" s="211" t="s">
        <v>83</v>
      </c>
      <c r="AV436" s="13" t="s">
        <v>83</v>
      </c>
      <c r="AW436" s="13" t="s">
        <v>34</v>
      </c>
      <c r="AX436" s="13" t="s">
        <v>73</v>
      </c>
      <c r="AY436" s="211" t="s">
        <v>165</v>
      </c>
    </row>
    <row r="437" spans="1:65" s="14" customFormat="1" ht="11.25">
      <c r="B437" s="212"/>
      <c r="C437" s="213"/>
      <c r="D437" s="202" t="s">
        <v>176</v>
      </c>
      <c r="E437" s="214" t="s">
        <v>21</v>
      </c>
      <c r="F437" s="215" t="s">
        <v>178</v>
      </c>
      <c r="G437" s="213"/>
      <c r="H437" s="216">
        <v>57.82</v>
      </c>
      <c r="I437" s="217"/>
      <c r="J437" s="213"/>
      <c r="K437" s="213"/>
      <c r="L437" s="218"/>
      <c r="M437" s="219"/>
      <c r="N437" s="220"/>
      <c r="O437" s="220"/>
      <c r="P437" s="220"/>
      <c r="Q437" s="220"/>
      <c r="R437" s="220"/>
      <c r="S437" s="220"/>
      <c r="T437" s="221"/>
      <c r="AT437" s="222" t="s">
        <v>176</v>
      </c>
      <c r="AU437" s="222" t="s">
        <v>83</v>
      </c>
      <c r="AV437" s="14" t="s">
        <v>93</v>
      </c>
      <c r="AW437" s="14" t="s">
        <v>34</v>
      </c>
      <c r="AX437" s="14" t="s">
        <v>81</v>
      </c>
      <c r="AY437" s="222" t="s">
        <v>165</v>
      </c>
    </row>
    <row r="438" spans="1:65" s="2" customFormat="1" ht="21.75" customHeight="1">
      <c r="A438" s="37"/>
      <c r="B438" s="38"/>
      <c r="C438" s="182" t="s">
        <v>652</v>
      </c>
      <c r="D438" s="182" t="s">
        <v>167</v>
      </c>
      <c r="E438" s="183" t="s">
        <v>653</v>
      </c>
      <c r="F438" s="184" t="s">
        <v>654</v>
      </c>
      <c r="G438" s="185" t="s">
        <v>113</v>
      </c>
      <c r="H438" s="186">
        <v>54.6</v>
      </c>
      <c r="I438" s="187"/>
      <c r="J438" s="188">
        <f>ROUND(I438*H438,2)</f>
        <v>0</v>
      </c>
      <c r="K438" s="184" t="s">
        <v>171</v>
      </c>
      <c r="L438" s="42"/>
      <c r="M438" s="189" t="s">
        <v>21</v>
      </c>
      <c r="N438" s="190" t="s">
        <v>44</v>
      </c>
      <c r="O438" s="67"/>
      <c r="P438" s="191">
        <f>O438*H438</f>
        <v>0</v>
      </c>
      <c r="Q438" s="191">
        <v>4.4999999999999997E-3</v>
      </c>
      <c r="R438" s="191">
        <f>Q438*H438</f>
        <v>0.24569999999999997</v>
      </c>
      <c r="S438" s="191">
        <v>0</v>
      </c>
      <c r="T438" s="192">
        <f>S438*H438</f>
        <v>0</v>
      </c>
      <c r="U438" s="37"/>
      <c r="V438" s="37"/>
      <c r="W438" s="37"/>
      <c r="X438" s="37"/>
      <c r="Y438" s="37"/>
      <c r="Z438" s="37"/>
      <c r="AA438" s="37"/>
      <c r="AB438" s="37"/>
      <c r="AC438" s="37"/>
      <c r="AD438" s="37"/>
      <c r="AE438" s="37"/>
      <c r="AR438" s="193" t="s">
        <v>272</v>
      </c>
      <c r="AT438" s="193" t="s">
        <v>167</v>
      </c>
      <c r="AU438" s="193" t="s">
        <v>83</v>
      </c>
      <c r="AY438" s="20" t="s">
        <v>165</v>
      </c>
      <c r="BE438" s="194">
        <f>IF(N438="základní",J438,0)</f>
        <v>0</v>
      </c>
      <c r="BF438" s="194">
        <f>IF(N438="snížená",J438,0)</f>
        <v>0</v>
      </c>
      <c r="BG438" s="194">
        <f>IF(N438="zákl. přenesená",J438,0)</f>
        <v>0</v>
      </c>
      <c r="BH438" s="194">
        <f>IF(N438="sníž. přenesená",J438,0)</f>
        <v>0</v>
      </c>
      <c r="BI438" s="194">
        <f>IF(N438="nulová",J438,0)</f>
        <v>0</v>
      </c>
      <c r="BJ438" s="20" t="s">
        <v>81</v>
      </c>
      <c r="BK438" s="194">
        <f>ROUND(I438*H438,2)</f>
        <v>0</v>
      </c>
      <c r="BL438" s="20" t="s">
        <v>272</v>
      </c>
      <c r="BM438" s="193" t="s">
        <v>655</v>
      </c>
    </row>
    <row r="439" spans="1:65" s="2" customFormat="1" ht="11.25">
      <c r="A439" s="37"/>
      <c r="B439" s="38"/>
      <c r="C439" s="39"/>
      <c r="D439" s="195" t="s">
        <v>174</v>
      </c>
      <c r="E439" s="39"/>
      <c r="F439" s="196" t="s">
        <v>656</v>
      </c>
      <c r="G439" s="39"/>
      <c r="H439" s="39"/>
      <c r="I439" s="197"/>
      <c r="J439" s="39"/>
      <c r="K439" s="39"/>
      <c r="L439" s="42"/>
      <c r="M439" s="198"/>
      <c r="N439" s="199"/>
      <c r="O439" s="67"/>
      <c r="P439" s="67"/>
      <c r="Q439" s="67"/>
      <c r="R439" s="67"/>
      <c r="S439" s="67"/>
      <c r="T439" s="68"/>
      <c r="U439" s="37"/>
      <c r="V439" s="37"/>
      <c r="W439" s="37"/>
      <c r="X439" s="37"/>
      <c r="Y439" s="37"/>
      <c r="Z439" s="37"/>
      <c r="AA439" s="37"/>
      <c r="AB439" s="37"/>
      <c r="AC439" s="37"/>
      <c r="AD439" s="37"/>
      <c r="AE439" s="37"/>
      <c r="AT439" s="20" t="s">
        <v>174</v>
      </c>
      <c r="AU439" s="20" t="s">
        <v>83</v>
      </c>
    </row>
    <row r="440" spans="1:65" s="13" customFormat="1" ht="11.25">
      <c r="B440" s="200"/>
      <c r="C440" s="201"/>
      <c r="D440" s="202" t="s">
        <v>176</v>
      </c>
      <c r="E440" s="203" t="s">
        <v>21</v>
      </c>
      <c r="F440" s="204" t="s">
        <v>650</v>
      </c>
      <c r="G440" s="201"/>
      <c r="H440" s="205">
        <v>54.6</v>
      </c>
      <c r="I440" s="206"/>
      <c r="J440" s="201"/>
      <c r="K440" s="201"/>
      <c r="L440" s="207"/>
      <c r="M440" s="208"/>
      <c r="N440" s="209"/>
      <c r="O440" s="209"/>
      <c r="P440" s="209"/>
      <c r="Q440" s="209"/>
      <c r="R440" s="209"/>
      <c r="S440" s="209"/>
      <c r="T440" s="210"/>
      <c r="AT440" s="211" t="s">
        <v>176</v>
      </c>
      <c r="AU440" s="211" t="s">
        <v>83</v>
      </c>
      <c r="AV440" s="13" t="s">
        <v>83</v>
      </c>
      <c r="AW440" s="13" t="s">
        <v>34</v>
      </c>
      <c r="AX440" s="13" t="s">
        <v>73</v>
      </c>
      <c r="AY440" s="211" t="s">
        <v>165</v>
      </c>
    </row>
    <row r="441" spans="1:65" s="14" customFormat="1" ht="11.25">
      <c r="B441" s="212"/>
      <c r="C441" s="213"/>
      <c r="D441" s="202" t="s">
        <v>176</v>
      </c>
      <c r="E441" s="214" t="s">
        <v>21</v>
      </c>
      <c r="F441" s="215" t="s">
        <v>178</v>
      </c>
      <c r="G441" s="213"/>
      <c r="H441" s="216">
        <v>54.6</v>
      </c>
      <c r="I441" s="217"/>
      <c r="J441" s="213"/>
      <c r="K441" s="213"/>
      <c r="L441" s="218"/>
      <c r="M441" s="219"/>
      <c r="N441" s="220"/>
      <c r="O441" s="220"/>
      <c r="P441" s="220"/>
      <c r="Q441" s="220"/>
      <c r="R441" s="220"/>
      <c r="S441" s="220"/>
      <c r="T441" s="221"/>
      <c r="AT441" s="222" t="s">
        <v>176</v>
      </c>
      <c r="AU441" s="222" t="s">
        <v>83</v>
      </c>
      <c r="AV441" s="14" t="s">
        <v>93</v>
      </c>
      <c r="AW441" s="14" t="s">
        <v>34</v>
      </c>
      <c r="AX441" s="14" t="s">
        <v>81</v>
      </c>
      <c r="AY441" s="222" t="s">
        <v>165</v>
      </c>
    </row>
    <row r="442" spans="1:65" s="2" customFormat="1" ht="16.5" customHeight="1">
      <c r="A442" s="37"/>
      <c r="B442" s="38"/>
      <c r="C442" s="182" t="s">
        <v>657</v>
      </c>
      <c r="D442" s="182" t="s">
        <v>167</v>
      </c>
      <c r="E442" s="183" t="s">
        <v>658</v>
      </c>
      <c r="F442" s="184" t="s">
        <v>659</v>
      </c>
      <c r="G442" s="185" t="s">
        <v>124</v>
      </c>
      <c r="H442" s="186">
        <v>11.025</v>
      </c>
      <c r="I442" s="187"/>
      <c r="J442" s="188">
        <f>ROUND(I442*H442,2)</f>
        <v>0</v>
      </c>
      <c r="K442" s="184" t="s">
        <v>171</v>
      </c>
      <c r="L442" s="42"/>
      <c r="M442" s="189" t="s">
        <v>21</v>
      </c>
      <c r="N442" s="190" t="s">
        <v>44</v>
      </c>
      <c r="O442" s="67"/>
      <c r="P442" s="191">
        <f>O442*H442</f>
        <v>0</v>
      </c>
      <c r="Q442" s="191">
        <v>0</v>
      </c>
      <c r="R442" s="191">
        <f>Q442*H442</f>
        <v>0</v>
      </c>
      <c r="S442" s="191">
        <v>0</v>
      </c>
      <c r="T442" s="192">
        <f>S442*H442</f>
        <v>0</v>
      </c>
      <c r="U442" s="37"/>
      <c r="V442" s="37"/>
      <c r="W442" s="37"/>
      <c r="X442" s="37"/>
      <c r="Y442" s="37"/>
      <c r="Z442" s="37"/>
      <c r="AA442" s="37"/>
      <c r="AB442" s="37"/>
      <c r="AC442" s="37"/>
      <c r="AD442" s="37"/>
      <c r="AE442" s="37"/>
      <c r="AR442" s="193" t="s">
        <v>272</v>
      </c>
      <c r="AT442" s="193" t="s">
        <v>167</v>
      </c>
      <c r="AU442" s="193" t="s">
        <v>83</v>
      </c>
      <c r="AY442" s="20" t="s">
        <v>165</v>
      </c>
      <c r="BE442" s="194">
        <f>IF(N442="základní",J442,0)</f>
        <v>0</v>
      </c>
      <c r="BF442" s="194">
        <f>IF(N442="snížená",J442,0)</f>
        <v>0</v>
      </c>
      <c r="BG442" s="194">
        <f>IF(N442="zákl. přenesená",J442,0)</f>
        <v>0</v>
      </c>
      <c r="BH442" s="194">
        <f>IF(N442="sníž. přenesená",J442,0)</f>
        <v>0</v>
      </c>
      <c r="BI442" s="194">
        <f>IF(N442="nulová",J442,0)</f>
        <v>0</v>
      </c>
      <c r="BJ442" s="20" t="s">
        <v>81</v>
      </c>
      <c r="BK442" s="194">
        <f>ROUND(I442*H442,2)</f>
        <v>0</v>
      </c>
      <c r="BL442" s="20" t="s">
        <v>272</v>
      </c>
      <c r="BM442" s="193" t="s">
        <v>660</v>
      </c>
    </row>
    <row r="443" spans="1:65" s="2" customFormat="1" ht="11.25">
      <c r="A443" s="37"/>
      <c r="B443" s="38"/>
      <c r="C443" s="39"/>
      <c r="D443" s="195" t="s">
        <v>174</v>
      </c>
      <c r="E443" s="39"/>
      <c r="F443" s="196" t="s">
        <v>661</v>
      </c>
      <c r="G443" s="39"/>
      <c r="H443" s="39"/>
      <c r="I443" s="197"/>
      <c r="J443" s="39"/>
      <c r="K443" s="39"/>
      <c r="L443" s="42"/>
      <c r="M443" s="198"/>
      <c r="N443" s="199"/>
      <c r="O443" s="67"/>
      <c r="P443" s="67"/>
      <c r="Q443" s="67"/>
      <c r="R443" s="67"/>
      <c r="S443" s="67"/>
      <c r="T443" s="68"/>
      <c r="U443" s="37"/>
      <c r="V443" s="37"/>
      <c r="W443" s="37"/>
      <c r="X443" s="37"/>
      <c r="Y443" s="37"/>
      <c r="Z443" s="37"/>
      <c r="AA443" s="37"/>
      <c r="AB443" s="37"/>
      <c r="AC443" s="37"/>
      <c r="AD443" s="37"/>
      <c r="AE443" s="37"/>
      <c r="AT443" s="20" t="s">
        <v>174</v>
      </c>
      <c r="AU443" s="20" t="s">
        <v>83</v>
      </c>
    </row>
    <row r="444" spans="1:65" s="13" customFormat="1" ht="11.25">
      <c r="B444" s="200"/>
      <c r="C444" s="201"/>
      <c r="D444" s="202" t="s">
        <v>176</v>
      </c>
      <c r="E444" s="203" t="s">
        <v>21</v>
      </c>
      <c r="F444" s="204" t="s">
        <v>662</v>
      </c>
      <c r="G444" s="201"/>
      <c r="H444" s="205">
        <v>11.025</v>
      </c>
      <c r="I444" s="206"/>
      <c r="J444" s="201"/>
      <c r="K444" s="201"/>
      <c r="L444" s="207"/>
      <c r="M444" s="208"/>
      <c r="N444" s="209"/>
      <c r="O444" s="209"/>
      <c r="P444" s="209"/>
      <c r="Q444" s="209"/>
      <c r="R444" s="209"/>
      <c r="S444" s="209"/>
      <c r="T444" s="210"/>
      <c r="AT444" s="211" t="s">
        <v>176</v>
      </c>
      <c r="AU444" s="211" t="s">
        <v>83</v>
      </c>
      <c r="AV444" s="13" t="s">
        <v>83</v>
      </c>
      <c r="AW444" s="13" t="s">
        <v>34</v>
      </c>
      <c r="AX444" s="13" t="s">
        <v>73</v>
      </c>
      <c r="AY444" s="211" t="s">
        <v>165</v>
      </c>
    </row>
    <row r="445" spans="1:65" s="14" customFormat="1" ht="11.25">
      <c r="B445" s="212"/>
      <c r="C445" s="213"/>
      <c r="D445" s="202" t="s">
        <v>176</v>
      </c>
      <c r="E445" s="214" t="s">
        <v>21</v>
      </c>
      <c r="F445" s="215" t="s">
        <v>178</v>
      </c>
      <c r="G445" s="213"/>
      <c r="H445" s="216">
        <v>11.025</v>
      </c>
      <c r="I445" s="217"/>
      <c r="J445" s="213"/>
      <c r="K445" s="213"/>
      <c r="L445" s="218"/>
      <c r="M445" s="219"/>
      <c r="N445" s="220"/>
      <c r="O445" s="220"/>
      <c r="P445" s="220"/>
      <c r="Q445" s="220"/>
      <c r="R445" s="220"/>
      <c r="S445" s="220"/>
      <c r="T445" s="221"/>
      <c r="AT445" s="222" t="s">
        <v>176</v>
      </c>
      <c r="AU445" s="222" t="s">
        <v>83</v>
      </c>
      <c r="AV445" s="14" t="s">
        <v>93</v>
      </c>
      <c r="AW445" s="14" t="s">
        <v>34</v>
      </c>
      <c r="AX445" s="14" t="s">
        <v>81</v>
      </c>
      <c r="AY445" s="222" t="s">
        <v>165</v>
      </c>
    </row>
    <row r="446" spans="1:65" s="2" customFormat="1" ht="16.5" customHeight="1">
      <c r="A446" s="37"/>
      <c r="B446" s="38"/>
      <c r="C446" s="245" t="s">
        <v>663</v>
      </c>
      <c r="D446" s="245" t="s">
        <v>410</v>
      </c>
      <c r="E446" s="246" t="s">
        <v>664</v>
      </c>
      <c r="F446" s="247" t="s">
        <v>665</v>
      </c>
      <c r="G446" s="248" t="s">
        <v>124</v>
      </c>
      <c r="H446" s="249">
        <v>12.128</v>
      </c>
      <c r="I446" s="250"/>
      <c r="J446" s="251">
        <f>ROUND(I446*H446,2)</f>
        <v>0</v>
      </c>
      <c r="K446" s="247" t="s">
        <v>171</v>
      </c>
      <c r="L446" s="252"/>
      <c r="M446" s="253" t="s">
        <v>21</v>
      </c>
      <c r="N446" s="254" t="s">
        <v>44</v>
      </c>
      <c r="O446" s="67"/>
      <c r="P446" s="191">
        <f>O446*H446</f>
        <v>0</v>
      </c>
      <c r="Q446" s="191">
        <v>1.2999999999999999E-4</v>
      </c>
      <c r="R446" s="191">
        <f>Q446*H446</f>
        <v>1.5766399999999998E-3</v>
      </c>
      <c r="S446" s="191">
        <v>0</v>
      </c>
      <c r="T446" s="192">
        <f>S446*H446</f>
        <v>0</v>
      </c>
      <c r="U446" s="37"/>
      <c r="V446" s="37"/>
      <c r="W446" s="37"/>
      <c r="X446" s="37"/>
      <c r="Y446" s="37"/>
      <c r="Z446" s="37"/>
      <c r="AA446" s="37"/>
      <c r="AB446" s="37"/>
      <c r="AC446" s="37"/>
      <c r="AD446" s="37"/>
      <c r="AE446" s="37"/>
      <c r="AR446" s="193" t="s">
        <v>386</v>
      </c>
      <c r="AT446" s="193" t="s">
        <v>410</v>
      </c>
      <c r="AU446" s="193" t="s">
        <v>83</v>
      </c>
      <c r="AY446" s="20" t="s">
        <v>165</v>
      </c>
      <c r="BE446" s="194">
        <f>IF(N446="základní",J446,0)</f>
        <v>0</v>
      </c>
      <c r="BF446" s="194">
        <f>IF(N446="snížená",J446,0)</f>
        <v>0</v>
      </c>
      <c r="BG446" s="194">
        <f>IF(N446="zákl. přenesená",J446,0)</f>
        <v>0</v>
      </c>
      <c r="BH446" s="194">
        <f>IF(N446="sníž. přenesená",J446,0)</f>
        <v>0</v>
      </c>
      <c r="BI446" s="194">
        <f>IF(N446="nulová",J446,0)</f>
        <v>0</v>
      </c>
      <c r="BJ446" s="20" t="s">
        <v>81</v>
      </c>
      <c r="BK446" s="194">
        <f>ROUND(I446*H446,2)</f>
        <v>0</v>
      </c>
      <c r="BL446" s="20" t="s">
        <v>272</v>
      </c>
      <c r="BM446" s="193" t="s">
        <v>666</v>
      </c>
    </row>
    <row r="447" spans="1:65" s="13" customFormat="1" ht="11.25">
      <c r="B447" s="200"/>
      <c r="C447" s="201"/>
      <c r="D447" s="202" t="s">
        <v>176</v>
      </c>
      <c r="E447" s="201"/>
      <c r="F447" s="204" t="s">
        <v>667</v>
      </c>
      <c r="G447" s="201"/>
      <c r="H447" s="205">
        <v>12.128</v>
      </c>
      <c r="I447" s="206"/>
      <c r="J447" s="201"/>
      <c r="K447" s="201"/>
      <c r="L447" s="207"/>
      <c r="M447" s="208"/>
      <c r="N447" s="209"/>
      <c r="O447" s="209"/>
      <c r="P447" s="209"/>
      <c r="Q447" s="209"/>
      <c r="R447" s="209"/>
      <c r="S447" s="209"/>
      <c r="T447" s="210"/>
      <c r="AT447" s="211" t="s">
        <v>176</v>
      </c>
      <c r="AU447" s="211" t="s">
        <v>83</v>
      </c>
      <c r="AV447" s="13" t="s">
        <v>83</v>
      </c>
      <c r="AW447" s="13" t="s">
        <v>4</v>
      </c>
      <c r="AX447" s="13" t="s">
        <v>81</v>
      </c>
      <c r="AY447" s="211" t="s">
        <v>165</v>
      </c>
    </row>
    <row r="448" spans="1:65" s="2" customFormat="1" ht="24.2" customHeight="1">
      <c r="A448" s="37"/>
      <c r="B448" s="38"/>
      <c r="C448" s="182" t="s">
        <v>668</v>
      </c>
      <c r="D448" s="182" t="s">
        <v>167</v>
      </c>
      <c r="E448" s="183" t="s">
        <v>669</v>
      </c>
      <c r="F448" s="184" t="s">
        <v>670</v>
      </c>
      <c r="G448" s="185" t="s">
        <v>124</v>
      </c>
      <c r="H448" s="186">
        <v>9.3000000000000007</v>
      </c>
      <c r="I448" s="187"/>
      <c r="J448" s="188">
        <f>ROUND(I448*H448,2)</f>
        <v>0</v>
      </c>
      <c r="K448" s="184" t="s">
        <v>171</v>
      </c>
      <c r="L448" s="42"/>
      <c r="M448" s="189" t="s">
        <v>21</v>
      </c>
      <c r="N448" s="190" t="s">
        <v>44</v>
      </c>
      <c r="O448" s="67"/>
      <c r="P448" s="191">
        <f>O448*H448</f>
        <v>0</v>
      </c>
      <c r="Q448" s="191">
        <v>2.0000000000000001E-4</v>
      </c>
      <c r="R448" s="191">
        <f>Q448*H448</f>
        <v>1.8600000000000003E-3</v>
      </c>
      <c r="S448" s="191">
        <v>0</v>
      </c>
      <c r="T448" s="192">
        <f>S448*H448</f>
        <v>0</v>
      </c>
      <c r="U448" s="37"/>
      <c r="V448" s="37"/>
      <c r="W448" s="37"/>
      <c r="X448" s="37"/>
      <c r="Y448" s="37"/>
      <c r="Z448" s="37"/>
      <c r="AA448" s="37"/>
      <c r="AB448" s="37"/>
      <c r="AC448" s="37"/>
      <c r="AD448" s="37"/>
      <c r="AE448" s="37"/>
      <c r="AR448" s="193" t="s">
        <v>272</v>
      </c>
      <c r="AT448" s="193" t="s">
        <v>167</v>
      </c>
      <c r="AU448" s="193" t="s">
        <v>83</v>
      </c>
      <c r="AY448" s="20" t="s">
        <v>165</v>
      </c>
      <c r="BE448" s="194">
        <f>IF(N448="základní",J448,0)</f>
        <v>0</v>
      </c>
      <c r="BF448" s="194">
        <f>IF(N448="snížená",J448,0)</f>
        <v>0</v>
      </c>
      <c r="BG448" s="194">
        <f>IF(N448="zákl. přenesená",J448,0)</f>
        <v>0</v>
      </c>
      <c r="BH448" s="194">
        <f>IF(N448="sníž. přenesená",J448,0)</f>
        <v>0</v>
      </c>
      <c r="BI448" s="194">
        <f>IF(N448="nulová",J448,0)</f>
        <v>0</v>
      </c>
      <c r="BJ448" s="20" t="s">
        <v>81</v>
      </c>
      <c r="BK448" s="194">
        <f>ROUND(I448*H448,2)</f>
        <v>0</v>
      </c>
      <c r="BL448" s="20" t="s">
        <v>272</v>
      </c>
      <c r="BM448" s="193" t="s">
        <v>671</v>
      </c>
    </row>
    <row r="449" spans="1:65" s="2" customFormat="1" ht="11.25">
      <c r="A449" s="37"/>
      <c r="B449" s="38"/>
      <c r="C449" s="39"/>
      <c r="D449" s="195" t="s">
        <v>174</v>
      </c>
      <c r="E449" s="39"/>
      <c r="F449" s="196" t="s">
        <v>672</v>
      </c>
      <c r="G449" s="39"/>
      <c r="H449" s="39"/>
      <c r="I449" s="197"/>
      <c r="J449" s="39"/>
      <c r="K449" s="39"/>
      <c r="L449" s="42"/>
      <c r="M449" s="198"/>
      <c r="N449" s="199"/>
      <c r="O449" s="67"/>
      <c r="P449" s="67"/>
      <c r="Q449" s="67"/>
      <c r="R449" s="67"/>
      <c r="S449" s="67"/>
      <c r="T449" s="68"/>
      <c r="U449" s="37"/>
      <c r="V449" s="37"/>
      <c r="W449" s="37"/>
      <c r="X449" s="37"/>
      <c r="Y449" s="37"/>
      <c r="Z449" s="37"/>
      <c r="AA449" s="37"/>
      <c r="AB449" s="37"/>
      <c r="AC449" s="37"/>
      <c r="AD449" s="37"/>
      <c r="AE449" s="37"/>
      <c r="AT449" s="20" t="s">
        <v>174</v>
      </c>
      <c r="AU449" s="20" t="s">
        <v>83</v>
      </c>
    </row>
    <row r="450" spans="1:65" s="13" customFormat="1" ht="11.25">
      <c r="B450" s="200"/>
      <c r="C450" s="201"/>
      <c r="D450" s="202" t="s">
        <v>176</v>
      </c>
      <c r="E450" s="203" t="s">
        <v>21</v>
      </c>
      <c r="F450" s="204" t="s">
        <v>673</v>
      </c>
      <c r="G450" s="201"/>
      <c r="H450" s="205">
        <v>9.3000000000000007</v>
      </c>
      <c r="I450" s="206"/>
      <c r="J450" s="201"/>
      <c r="K450" s="201"/>
      <c r="L450" s="207"/>
      <c r="M450" s="208"/>
      <c r="N450" s="209"/>
      <c r="O450" s="209"/>
      <c r="P450" s="209"/>
      <c r="Q450" s="209"/>
      <c r="R450" s="209"/>
      <c r="S450" s="209"/>
      <c r="T450" s="210"/>
      <c r="AT450" s="211" t="s">
        <v>176</v>
      </c>
      <c r="AU450" s="211" t="s">
        <v>83</v>
      </c>
      <c r="AV450" s="13" t="s">
        <v>83</v>
      </c>
      <c r="AW450" s="13" t="s">
        <v>34</v>
      </c>
      <c r="AX450" s="13" t="s">
        <v>73</v>
      </c>
      <c r="AY450" s="211" t="s">
        <v>165</v>
      </c>
    </row>
    <row r="451" spans="1:65" s="14" customFormat="1" ht="11.25">
      <c r="B451" s="212"/>
      <c r="C451" s="213"/>
      <c r="D451" s="202" t="s">
        <v>176</v>
      </c>
      <c r="E451" s="214" t="s">
        <v>21</v>
      </c>
      <c r="F451" s="215" t="s">
        <v>178</v>
      </c>
      <c r="G451" s="213"/>
      <c r="H451" s="216">
        <v>9.3000000000000007</v>
      </c>
      <c r="I451" s="217"/>
      <c r="J451" s="213"/>
      <c r="K451" s="213"/>
      <c r="L451" s="218"/>
      <c r="M451" s="219"/>
      <c r="N451" s="220"/>
      <c r="O451" s="220"/>
      <c r="P451" s="220"/>
      <c r="Q451" s="220"/>
      <c r="R451" s="220"/>
      <c r="S451" s="220"/>
      <c r="T451" s="221"/>
      <c r="AT451" s="222" t="s">
        <v>176</v>
      </c>
      <c r="AU451" s="222" t="s">
        <v>83</v>
      </c>
      <c r="AV451" s="14" t="s">
        <v>93</v>
      </c>
      <c r="AW451" s="14" t="s">
        <v>34</v>
      </c>
      <c r="AX451" s="14" t="s">
        <v>81</v>
      </c>
      <c r="AY451" s="222" t="s">
        <v>165</v>
      </c>
    </row>
    <row r="452" spans="1:65" s="2" customFormat="1" ht="16.5" customHeight="1">
      <c r="A452" s="37"/>
      <c r="B452" s="38"/>
      <c r="C452" s="245" t="s">
        <v>674</v>
      </c>
      <c r="D452" s="245" t="s">
        <v>410</v>
      </c>
      <c r="E452" s="246" t="s">
        <v>675</v>
      </c>
      <c r="F452" s="247" t="s">
        <v>676</v>
      </c>
      <c r="G452" s="248" t="s">
        <v>124</v>
      </c>
      <c r="H452" s="249">
        <v>10.23</v>
      </c>
      <c r="I452" s="250"/>
      <c r="J452" s="251">
        <f>ROUND(I452*H452,2)</f>
        <v>0</v>
      </c>
      <c r="K452" s="247" t="s">
        <v>171</v>
      </c>
      <c r="L452" s="252"/>
      <c r="M452" s="253" t="s">
        <v>21</v>
      </c>
      <c r="N452" s="254" t="s">
        <v>44</v>
      </c>
      <c r="O452" s="67"/>
      <c r="P452" s="191">
        <f>O452*H452</f>
        <v>0</v>
      </c>
      <c r="Q452" s="191">
        <v>2.7E-4</v>
      </c>
      <c r="R452" s="191">
        <f>Q452*H452</f>
        <v>2.7621E-3</v>
      </c>
      <c r="S452" s="191">
        <v>0</v>
      </c>
      <c r="T452" s="192">
        <f>S452*H452</f>
        <v>0</v>
      </c>
      <c r="U452" s="37"/>
      <c r="V452" s="37"/>
      <c r="W452" s="37"/>
      <c r="X452" s="37"/>
      <c r="Y452" s="37"/>
      <c r="Z452" s="37"/>
      <c r="AA452" s="37"/>
      <c r="AB452" s="37"/>
      <c r="AC452" s="37"/>
      <c r="AD452" s="37"/>
      <c r="AE452" s="37"/>
      <c r="AR452" s="193" t="s">
        <v>386</v>
      </c>
      <c r="AT452" s="193" t="s">
        <v>410</v>
      </c>
      <c r="AU452" s="193" t="s">
        <v>83</v>
      </c>
      <c r="AY452" s="20" t="s">
        <v>165</v>
      </c>
      <c r="BE452" s="194">
        <f>IF(N452="základní",J452,0)</f>
        <v>0</v>
      </c>
      <c r="BF452" s="194">
        <f>IF(N452="snížená",J452,0)</f>
        <v>0</v>
      </c>
      <c r="BG452" s="194">
        <f>IF(N452="zákl. přenesená",J452,0)</f>
        <v>0</v>
      </c>
      <c r="BH452" s="194">
        <f>IF(N452="sníž. přenesená",J452,0)</f>
        <v>0</v>
      </c>
      <c r="BI452" s="194">
        <f>IF(N452="nulová",J452,0)</f>
        <v>0</v>
      </c>
      <c r="BJ452" s="20" t="s">
        <v>81</v>
      </c>
      <c r="BK452" s="194">
        <f>ROUND(I452*H452,2)</f>
        <v>0</v>
      </c>
      <c r="BL452" s="20" t="s">
        <v>272</v>
      </c>
      <c r="BM452" s="193" t="s">
        <v>677</v>
      </c>
    </row>
    <row r="453" spans="1:65" s="13" customFormat="1" ht="11.25">
      <c r="B453" s="200"/>
      <c r="C453" s="201"/>
      <c r="D453" s="202" t="s">
        <v>176</v>
      </c>
      <c r="E453" s="201"/>
      <c r="F453" s="204" t="s">
        <v>678</v>
      </c>
      <c r="G453" s="201"/>
      <c r="H453" s="205">
        <v>10.23</v>
      </c>
      <c r="I453" s="206"/>
      <c r="J453" s="201"/>
      <c r="K453" s="201"/>
      <c r="L453" s="207"/>
      <c r="M453" s="208"/>
      <c r="N453" s="209"/>
      <c r="O453" s="209"/>
      <c r="P453" s="209"/>
      <c r="Q453" s="209"/>
      <c r="R453" s="209"/>
      <c r="S453" s="209"/>
      <c r="T453" s="210"/>
      <c r="AT453" s="211" t="s">
        <v>176</v>
      </c>
      <c r="AU453" s="211" t="s">
        <v>83</v>
      </c>
      <c r="AV453" s="13" t="s">
        <v>83</v>
      </c>
      <c r="AW453" s="13" t="s">
        <v>4</v>
      </c>
      <c r="AX453" s="13" t="s">
        <v>81</v>
      </c>
      <c r="AY453" s="211" t="s">
        <v>165</v>
      </c>
    </row>
    <row r="454" spans="1:65" s="2" customFormat="1" ht="24.2" customHeight="1">
      <c r="A454" s="37"/>
      <c r="B454" s="38"/>
      <c r="C454" s="182" t="s">
        <v>679</v>
      </c>
      <c r="D454" s="182" t="s">
        <v>167</v>
      </c>
      <c r="E454" s="183" t="s">
        <v>680</v>
      </c>
      <c r="F454" s="184" t="s">
        <v>681</v>
      </c>
      <c r="G454" s="185" t="s">
        <v>124</v>
      </c>
      <c r="H454" s="186">
        <v>32.200000000000003</v>
      </c>
      <c r="I454" s="187"/>
      <c r="J454" s="188">
        <f>ROUND(I454*H454,2)</f>
        <v>0</v>
      </c>
      <c r="K454" s="184" t="s">
        <v>171</v>
      </c>
      <c r="L454" s="42"/>
      <c r="M454" s="189" t="s">
        <v>21</v>
      </c>
      <c r="N454" s="190" t="s">
        <v>44</v>
      </c>
      <c r="O454" s="67"/>
      <c r="P454" s="191">
        <f>O454*H454</f>
        <v>0</v>
      </c>
      <c r="Q454" s="191">
        <v>5.8E-4</v>
      </c>
      <c r="R454" s="191">
        <f>Q454*H454</f>
        <v>1.8676000000000002E-2</v>
      </c>
      <c r="S454" s="191">
        <v>0</v>
      </c>
      <c r="T454" s="192">
        <f>S454*H454</f>
        <v>0</v>
      </c>
      <c r="U454" s="37"/>
      <c r="V454" s="37"/>
      <c r="W454" s="37"/>
      <c r="X454" s="37"/>
      <c r="Y454" s="37"/>
      <c r="Z454" s="37"/>
      <c r="AA454" s="37"/>
      <c r="AB454" s="37"/>
      <c r="AC454" s="37"/>
      <c r="AD454" s="37"/>
      <c r="AE454" s="37"/>
      <c r="AR454" s="193" t="s">
        <v>272</v>
      </c>
      <c r="AT454" s="193" t="s">
        <v>167</v>
      </c>
      <c r="AU454" s="193" t="s">
        <v>83</v>
      </c>
      <c r="AY454" s="20" t="s">
        <v>165</v>
      </c>
      <c r="BE454" s="194">
        <f>IF(N454="základní",J454,0)</f>
        <v>0</v>
      </c>
      <c r="BF454" s="194">
        <f>IF(N454="snížená",J454,0)</f>
        <v>0</v>
      </c>
      <c r="BG454" s="194">
        <f>IF(N454="zákl. přenesená",J454,0)</f>
        <v>0</v>
      </c>
      <c r="BH454" s="194">
        <f>IF(N454="sníž. přenesená",J454,0)</f>
        <v>0</v>
      </c>
      <c r="BI454" s="194">
        <f>IF(N454="nulová",J454,0)</f>
        <v>0</v>
      </c>
      <c r="BJ454" s="20" t="s">
        <v>81</v>
      </c>
      <c r="BK454" s="194">
        <f>ROUND(I454*H454,2)</f>
        <v>0</v>
      </c>
      <c r="BL454" s="20" t="s">
        <v>272</v>
      </c>
      <c r="BM454" s="193" t="s">
        <v>682</v>
      </c>
    </row>
    <row r="455" spans="1:65" s="2" customFormat="1" ht="11.25">
      <c r="A455" s="37"/>
      <c r="B455" s="38"/>
      <c r="C455" s="39"/>
      <c r="D455" s="195" t="s">
        <v>174</v>
      </c>
      <c r="E455" s="39"/>
      <c r="F455" s="196" t="s">
        <v>683</v>
      </c>
      <c r="G455" s="39"/>
      <c r="H455" s="39"/>
      <c r="I455" s="197"/>
      <c r="J455" s="39"/>
      <c r="K455" s="39"/>
      <c r="L455" s="42"/>
      <c r="M455" s="198"/>
      <c r="N455" s="199"/>
      <c r="O455" s="67"/>
      <c r="P455" s="67"/>
      <c r="Q455" s="67"/>
      <c r="R455" s="67"/>
      <c r="S455" s="67"/>
      <c r="T455" s="68"/>
      <c r="U455" s="37"/>
      <c r="V455" s="37"/>
      <c r="W455" s="37"/>
      <c r="X455" s="37"/>
      <c r="Y455" s="37"/>
      <c r="Z455" s="37"/>
      <c r="AA455" s="37"/>
      <c r="AB455" s="37"/>
      <c r="AC455" s="37"/>
      <c r="AD455" s="37"/>
      <c r="AE455" s="37"/>
      <c r="AT455" s="20" t="s">
        <v>174</v>
      </c>
      <c r="AU455" s="20" t="s">
        <v>83</v>
      </c>
    </row>
    <row r="456" spans="1:65" s="16" customFormat="1" ht="11.25">
      <c r="B456" s="234"/>
      <c r="C456" s="235"/>
      <c r="D456" s="202" t="s">
        <v>176</v>
      </c>
      <c r="E456" s="236" t="s">
        <v>21</v>
      </c>
      <c r="F456" s="237" t="s">
        <v>684</v>
      </c>
      <c r="G456" s="235"/>
      <c r="H456" s="236" t="s">
        <v>21</v>
      </c>
      <c r="I456" s="238"/>
      <c r="J456" s="235"/>
      <c r="K456" s="235"/>
      <c r="L456" s="239"/>
      <c r="M456" s="240"/>
      <c r="N456" s="241"/>
      <c r="O456" s="241"/>
      <c r="P456" s="241"/>
      <c r="Q456" s="241"/>
      <c r="R456" s="241"/>
      <c r="S456" s="241"/>
      <c r="T456" s="242"/>
      <c r="AT456" s="243" t="s">
        <v>176</v>
      </c>
      <c r="AU456" s="243" t="s">
        <v>83</v>
      </c>
      <c r="AV456" s="16" t="s">
        <v>81</v>
      </c>
      <c r="AW456" s="16" t="s">
        <v>34</v>
      </c>
      <c r="AX456" s="16" t="s">
        <v>73</v>
      </c>
      <c r="AY456" s="243" t="s">
        <v>165</v>
      </c>
    </row>
    <row r="457" spans="1:65" s="13" customFormat="1" ht="11.25">
      <c r="B457" s="200"/>
      <c r="C457" s="201"/>
      <c r="D457" s="202" t="s">
        <v>176</v>
      </c>
      <c r="E457" s="203" t="s">
        <v>21</v>
      </c>
      <c r="F457" s="204" t="s">
        <v>685</v>
      </c>
      <c r="G457" s="201"/>
      <c r="H457" s="205">
        <v>25.9</v>
      </c>
      <c r="I457" s="206"/>
      <c r="J457" s="201"/>
      <c r="K457" s="201"/>
      <c r="L457" s="207"/>
      <c r="M457" s="208"/>
      <c r="N457" s="209"/>
      <c r="O457" s="209"/>
      <c r="P457" s="209"/>
      <c r="Q457" s="209"/>
      <c r="R457" s="209"/>
      <c r="S457" s="209"/>
      <c r="T457" s="210"/>
      <c r="AT457" s="211" t="s">
        <v>176</v>
      </c>
      <c r="AU457" s="211" t="s">
        <v>83</v>
      </c>
      <c r="AV457" s="13" t="s">
        <v>83</v>
      </c>
      <c r="AW457" s="13" t="s">
        <v>34</v>
      </c>
      <c r="AX457" s="13" t="s">
        <v>73</v>
      </c>
      <c r="AY457" s="211" t="s">
        <v>165</v>
      </c>
    </row>
    <row r="458" spans="1:65" s="13" customFormat="1" ht="11.25">
      <c r="B458" s="200"/>
      <c r="C458" s="201"/>
      <c r="D458" s="202" t="s">
        <v>176</v>
      </c>
      <c r="E458" s="203" t="s">
        <v>21</v>
      </c>
      <c r="F458" s="204" t="s">
        <v>686</v>
      </c>
      <c r="G458" s="201"/>
      <c r="H458" s="205">
        <v>6.3</v>
      </c>
      <c r="I458" s="206"/>
      <c r="J458" s="201"/>
      <c r="K458" s="201"/>
      <c r="L458" s="207"/>
      <c r="M458" s="208"/>
      <c r="N458" s="209"/>
      <c r="O458" s="209"/>
      <c r="P458" s="209"/>
      <c r="Q458" s="209"/>
      <c r="R458" s="209"/>
      <c r="S458" s="209"/>
      <c r="T458" s="210"/>
      <c r="AT458" s="211" t="s">
        <v>176</v>
      </c>
      <c r="AU458" s="211" t="s">
        <v>83</v>
      </c>
      <c r="AV458" s="13" t="s">
        <v>83</v>
      </c>
      <c r="AW458" s="13" t="s">
        <v>34</v>
      </c>
      <c r="AX458" s="13" t="s">
        <v>73</v>
      </c>
      <c r="AY458" s="211" t="s">
        <v>165</v>
      </c>
    </row>
    <row r="459" spans="1:65" s="14" customFormat="1" ht="11.25">
      <c r="B459" s="212"/>
      <c r="C459" s="213"/>
      <c r="D459" s="202" t="s">
        <v>176</v>
      </c>
      <c r="E459" s="214" t="s">
        <v>687</v>
      </c>
      <c r="F459" s="215" t="s">
        <v>178</v>
      </c>
      <c r="G459" s="213"/>
      <c r="H459" s="216">
        <v>32.200000000000003</v>
      </c>
      <c r="I459" s="217"/>
      <c r="J459" s="213"/>
      <c r="K459" s="213"/>
      <c r="L459" s="218"/>
      <c r="M459" s="219"/>
      <c r="N459" s="220"/>
      <c r="O459" s="220"/>
      <c r="P459" s="220"/>
      <c r="Q459" s="220"/>
      <c r="R459" s="220"/>
      <c r="S459" s="220"/>
      <c r="T459" s="221"/>
      <c r="AT459" s="222" t="s">
        <v>176</v>
      </c>
      <c r="AU459" s="222" t="s">
        <v>83</v>
      </c>
      <c r="AV459" s="14" t="s">
        <v>93</v>
      </c>
      <c r="AW459" s="14" t="s">
        <v>34</v>
      </c>
      <c r="AX459" s="14" t="s">
        <v>81</v>
      </c>
      <c r="AY459" s="222" t="s">
        <v>165</v>
      </c>
    </row>
    <row r="460" spans="1:65" s="2" customFormat="1" ht="16.5" customHeight="1">
      <c r="A460" s="37"/>
      <c r="B460" s="38"/>
      <c r="C460" s="245" t="s">
        <v>688</v>
      </c>
      <c r="D460" s="245" t="s">
        <v>410</v>
      </c>
      <c r="E460" s="246" t="s">
        <v>689</v>
      </c>
      <c r="F460" s="247" t="s">
        <v>690</v>
      </c>
      <c r="G460" s="248" t="s">
        <v>113</v>
      </c>
      <c r="H460" s="249">
        <v>3.5419999999999998</v>
      </c>
      <c r="I460" s="250"/>
      <c r="J460" s="251">
        <f>ROUND(I460*H460,2)</f>
        <v>0</v>
      </c>
      <c r="K460" s="247" t="s">
        <v>171</v>
      </c>
      <c r="L460" s="252"/>
      <c r="M460" s="253" t="s">
        <v>21</v>
      </c>
      <c r="N460" s="254" t="s">
        <v>44</v>
      </c>
      <c r="O460" s="67"/>
      <c r="P460" s="191">
        <f>O460*H460</f>
        <v>0</v>
      </c>
      <c r="Q460" s="191">
        <v>2.1999999999999999E-2</v>
      </c>
      <c r="R460" s="191">
        <f>Q460*H460</f>
        <v>7.7923999999999993E-2</v>
      </c>
      <c r="S460" s="191">
        <v>0</v>
      </c>
      <c r="T460" s="192">
        <f>S460*H460</f>
        <v>0</v>
      </c>
      <c r="U460" s="37"/>
      <c r="V460" s="37"/>
      <c r="W460" s="37"/>
      <c r="X460" s="37"/>
      <c r="Y460" s="37"/>
      <c r="Z460" s="37"/>
      <c r="AA460" s="37"/>
      <c r="AB460" s="37"/>
      <c r="AC460" s="37"/>
      <c r="AD460" s="37"/>
      <c r="AE460" s="37"/>
      <c r="AR460" s="193" t="s">
        <v>386</v>
      </c>
      <c r="AT460" s="193" t="s">
        <v>410</v>
      </c>
      <c r="AU460" s="193" t="s">
        <v>83</v>
      </c>
      <c r="AY460" s="20" t="s">
        <v>165</v>
      </c>
      <c r="BE460" s="194">
        <f>IF(N460="základní",J460,0)</f>
        <v>0</v>
      </c>
      <c r="BF460" s="194">
        <f>IF(N460="snížená",J460,0)</f>
        <v>0</v>
      </c>
      <c r="BG460" s="194">
        <f>IF(N460="zákl. přenesená",J460,0)</f>
        <v>0</v>
      </c>
      <c r="BH460" s="194">
        <f>IF(N460="sníž. přenesená",J460,0)</f>
        <v>0</v>
      </c>
      <c r="BI460" s="194">
        <f>IF(N460="nulová",J460,0)</f>
        <v>0</v>
      </c>
      <c r="BJ460" s="20" t="s">
        <v>81</v>
      </c>
      <c r="BK460" s="194">
        <f>ROUND(I460*H460,2)</f>
        <v>0</v>
      </c>
      <c r="BL460" s="20" t="s">
        <v>272</v>
      </c>
      <c r="BM460" s="193" t="s">
        <v>691</v>
      </c>
    </row>
    <row r="461" spans="1:65" s="13" customFormat="1" ht="11.25">
      <c r="B461" s="200"/>
      <c r="C461" s="201"/>
      <c r="D461" s="202" t="s">
        <v>176</v>
      </c>
      <c r="E461" s="203" t="s">
        <v>21</v>
      </c>
      <c r="F461" s="204" t="s">
        <v>692</v>
      </c>
      <c r="G461" s="201"/>
      <c r="H461" s="205">
        <v>3.22</v>
      </c>
      <c r="I461" s="206"/>
      <c r="J461" s="201"/>
      <c r="K461" s="201"/>
      <c r="L461" s="207"/>
      <c r="M461" s="208"/>
      <c r="N461" s="209"/>
      <c r="O461" s="209"/>
      <c r="P461" s="209"/>
      <c r="Q461" s="209"/>
      <c r="R461" s="209"/>
      <c r="S461" s="209"/>
      <c r="T461" s="210"/>
      <c r="AT461" s="211" t="s">
        <v>176</v>
      </c>
      <c r="AU461" s="211" t="s">
        <v>83</v>
      </c>
      <c r="AV461" s="13" t="s">
        <v>83</v>
      </c>
      <c r="AW461" s="13" t="s">
        <v>34</v>
      </c>
      <c r="AX461" s="13" t="s">
        <v>73</v>
      </c>
      <c r="AY461" s="211" t="s">
        <v>165</v>
      </c>
    </row>
    <row r="462" spans="1:65" s="14" customFormat="1" ht="11.25">
      <c r="B462" s="212"/>
      <c r="C462" s="213"/>
      <c r="D462" s="202" t="s">
        <v>176</v>
      </c>
      <c r="E462" s="214" t="s">
        <v>21</v>
      </c>
      <c r="F462" s="215" t="s">
        <v>178</v>
      </c>
      <c r="G462" s="213"/>
      <c r="H462" s="216">
        <v>3.22</v>
      </c>
      <c r="I462" s="217"/>
      <c r="J462" s="213"/>
      <c r="K462" s="213"/>
      <c r="L462" s="218"/>
      <c r="M462" s="219"/>
      <c r="N462" s="220"/>
      <c r="O462" s="220"/>
      <c r="P462" s="220"/>
      <c r="Q462" s="220"/>
      <c r="R462" s="220"/>
      <c r="S462" s="220"/>
      <c r="T462" s="221"/>
      <c r="AT462" s="222" t="s">
        <v>176</v>
      </c>
      <c r="AU462" s="222" t="s">
        <v>83</v>
      </c>
      <c r="AV462" s="14" t="s">
        <v>93</v>
      </c>
      <c r="AW462" s="14" t="s">
        <v>34</v>
      </c>
      <c r="AX462" s="14" t="s">
        <v>81</v>
      </c>
      <c r="AY462" s="222" t="s">
        <v>165</v>
      </c>
    </row>
    <row r="463" spans="1:65" s="13" customFormat="1" ht="11.25">
      <c r="B463" s="200"/>
      <c r="C463" s="201"/>
      <c r="D463" s="202" t="s">
        <v>176</v>
      </c>
      <c r="E463" s="201"/>
      <c r="F463" s="204" t="s">
        <v>693</v>
      </c>
      <c r="G463" s="201"/>
      <c r="H463" s="205">
        <v>3.5419999999999998</v>
      </c>
      <c r="I463" s="206"/>
      <c r="J463" s="201"/>
      <c r="K463" s="201"/>
      <c r="L463" s="207"/>
      <c r="M463" s="208"/>
      <c r="N463" s="209"/>
      <c r="O463" s="209"/>
      <c r="P463" s="209"/>
      <c r="Q463" s="209"/>
      <c r="R463" s="209"/>
      <c r="S463" s="209"/>
      <c r="T463" s="210"/>
      <c r="AT463" s="211" t="s">
        <v>176</v>
      </c>
      <c r="AU463" s="211" t="s">
        <v>83</v>
      </c>
      <c r="AV463" s="13" t="s">
        <v>83</v>
      </c>
      <c r="AW463" s="13" t="s">
        <v>4</v>
      </c>
      <c r="AX463" s="13" t="s">
        <v>81</v>
      </c>
      <c r="AY463" s="211" t="s">
        <v>165</v>
      </c>
    </row>
    <row r="464" spans="1:65" s="2" customFormat="1" ht="24.2" customHeight="1">
      <c r="A464" s="37"/>
      <c r="B464" s="38"/>
      <c r="C464" s="182" t="s">
        <v>694</v>
      </c>
      <c r="D464" s="182" t="s">
        <v>167</v>
      </c>
      <c r="E464" s="183" t="s">
        <v>695</v>
      </c>
      <c r="F464" s="184" t="s">
        <v>696</v>
      </c>
      <c r="G464" s="185" t="s">
        <v>113</v>
      </c>
      <c r="H464" s="186">
        <v>54.6</v>
      </c>
      <c r="I464" s="187"/>
      <c r="J464" s="188">
        <f>ROUND(I464*H464,2)</f>
        <v>0</v>
      </c>
      <c r="K464" s="184" t="s">
        <v>171</v>
      </c>
      <c r="L464" s="42"/>
      <c r="M464" s="189" t="s">
        <v>21</v>
      </c>
      <c r="N464" s="190" t="s">
        <v>44</v>
      </c>
      <c r="O464" s="67"/>
      <c r="P464" s="191">
        <f>O464*H464</f>
        <v>0</v>
      </c>
      <c r="Q464" s="191">
        <v>6.1700000000000001E-3</v>
      </c>
      <c r="R464" s="191">
        <f>Q464*H464</f>
        <v>0.33688200000000001</v>
      </c>
      <c r="S464" s="191">
        <v>0</v>
      </c>
      <c r="T464" s="192">
        <f>S464*H464</f>
        <v>0</v>
      </c>
      <c r="U464" s="37"/>
      <c r="V464" s="37"/>
      <c r="W464" s="37"/>
      <c r="X464" s="37"/>
      <c r="Y464" s="37"/>
      <c r="Z464" s="37"/>
      <c r="AA464" s="37"/>
      <c r="AB464" s="37"/>
      <c r="AC464" s="37"/>
      <c r="AD464" s="37"/>
      <c r="AE464" s="37"/>
      <c r="AR464" s="193" t="s">
        <v>272</v>
      </c>
      <c r="AT464" s="193" t="s">
        <v>167</v>
      </c>
      <c r="AU464" s="193" t="s">
        <v>83</v>
      </c>
      <c r="AY464" s="20" t="s">
        <v>165</v>
      </c>
      <c r="BE464" s="194">
        <f>IF(N464="základní",J464,0)</f>
        <v>0</v>
      </c>
      <c r="BF464" s="194">
        <f>IF(N464="snížená",J464,0)</f>
        <v>0</v>
      </c>
      <c r="BG464" s="194">
        <f>IF(N464="zákl. přenesená",J464,0)</f>
        <v>0</v>
      </c>
      <c r="BH464" s="194">
        <f>IF(N464="sníž. přenesená",J464,0)</f>
        <v>0</v>
      </c>
      <c r="BI464" s="194">
        <f>IF(N464="nulová",J464,0)</f>
        <v>0</v>
      </c>
      <c r="BJ464" s="20" t="s">
        <v>81</v>
      </c>
      <c r="BK464" s="194">
        <f>ROUND(I464*H464,2)</f>
        <v>0</v>
      </c>
      <c r="BL464" s="20" t="s">
        <v>272</v>
      </c>
      <c r="BM464" s="193" t="s">
        <v>697</v>
      </c>
    </row>
    <row r="465" spans="1:65" s="2" customFormat="1" ht="11.25">
      <c r="A465" s="37"/>
      <c r="B465" s="38"/>
      <c r="C465" s="39"/>
      <c r="D465" s="195" t="s">
        <v>174</v>
      </c>
      <c r="E465" s="39"/>
      <c r="F465" s="196" t="s">
        <v>698</v>
      </c>
      <c r="G465" s="39"/>
      <c r="H465" s="39"/>
      <c r="I465" s="197"/>
      <c r="J465" s="39"/>
      <c r="K465" s="39"/>
      <c r="L465" s="42"/>
      <c r="M465" s="198"/>
      <c r="N465" s="199"/>
      <c r="O465" s="67"/>
      <c r="P465" s="67"/>
      <c r="Q465" s="67"/>
      <c r="R465" s="67"/>
      <c r="S465" s="67"/>
      <c r="T465" s="68"/>
      <c r="U465" s="37"/>
      <c r="V465" s="37"/>
      <c r="W465" s="37"/>
      <c r="X465" s="37"/>
      <c r="Y465" s="37"/>
      <c r="Z465" s="37"/>
      <c r="AA465" s="37"/>
      <c r="AB465" s="37"/>
      <c r="AC465" s="37"/>
      <c r="AD465" s="37"/>
      <c r="AE465" s="37"/>
      <c r="AT465" s="20" t="s">
        <v>174</v>
      </c>
      <c r="AU465" s="20" t="s">
        <v>83</v>
      </c>
    </row>
    <row r="466" spans="1:65" s="16" customFormat="1" ht="11.25">
      <c r="B466" s="234"/>
      <c r="C466" s="235"/>
      <c r="D466" s="202" t="s">
        <v>176</v>
      </c>
      <c r="E466" s="236" t="s">
        <v>21</v>
      </c>
      <c r="F466" s="237" t="s">
        <v>699</v>
      </c>
      <c r="G466" s="235"/>
      <c r="H466" s="236" t="s">
        <v>21</v>
      </c>
      <c r="I466" s="238"/>
      <c r="J466" s="235"/>
      <c r="K466" s="235"/>
      <c r="L466" s="239"/>
      <c r="M466" s="240"/>
      <c r="N466" s="241"/>
      <c r="O466" s="241"/>
      <c r="P466" s="241"/>
      <c r="Q466" s="241"/>
      <c r="R466" s="241"/>
      <c r="S466" s="241"/>
      <c r="T466" s="242"/>
      <c r="AT466" s="243" t="s">
        <v>176</v>
      </c>
      <c r="AU466" s="243" t="s">
        <v>83</v>
      </c>
      <c r="AV466" s="16" t="s">
        <v>81</v>
      </c>
      <c r="AW466" s="16" t="s">
        <v>34</v>
      </c>
      <c r="AX466" s="16" t="s">
        <v>73</v>
      </c>
      <c r="AY466" s="243" t="s">
        <v>165</v>
      </c>
    </row>
    <row r="467" spans="1:65" s="13" customFormat="1" ht="11.25">
      <c r="B467" s="200"/>
      <c r="C467" s="201"/>
      <c r="D467" s="202" t="s">
        <v>176</v>
      </c>
      <c r="E467" s="203" t="s">
        <v>21</v>
      </c>
      <c r="F467" s="204" t="s">
        <v>700</v>
      </c>
      <c r="G467" s="201"/>
      <c r="H467" s="205">
        <v>54.6</v>
      </c>
      <c r="I467" s="206"/>
      <c r="J467" s="201"/>
      <c r="K467" s="201"/>
      <c r="L467" s="207"/>
      <c r="M467" s="208"/>
      <c r="N467" s="209"/>
      <c r="O467" s="209"/>
      <c r="P467" s="209"/>
      <c r="Q467" s="209"/>
      <c r="R467" s="209"/>
      <c r="S467" s="209"/>
      <c r="T467" s="210"/>
      <c r="AT467" s="211" t="s">
        <v>176</v>
      </c>
      <c r="AU467" s="211" t="s">
        <v>83</v>
      </c>
      <c r="AV467" s="13" t="s">
        <v>83</v>
      </c>
      <c r="AW467" s="13" t="s">
        <v>34</v>
      </c>
      <c r="AX467" s="13" t="s">
        <v>73</v>
      </c>
      <c r="AY467" s="211" t="s">
        <v>165</v>
      </c>
    </row>
    <row r="468" spans="1:65" s="14" customFormat="1" ht="11.25">
      <c r="B468" s="212"/>
      <c r="C468" s="213"/>
      <c r="D468" s="202" t="s">
        <v>176</v>
      </c>
      <c r="E468" s="214" t="s">
        <v>115</v>
      </c>
      <c r="F468" s="215" t="s">
        <v>178</v>
      </c>
      <c r="G468" s="213"/>
      <c r="H468" s="216">
        <v>54.6</v>
      </c>
      <c r="I468" s="217"/>
      <c r="J468" s="213"/>
      <c r="K468" s="213"/>
      <c r="L468" s="218"/>
      <c r="M468" s="219"/>
      <c r="N468" s="220"/>
      <c r="O468" s="220"/>
      <c r="P468" s="220"/>
      <c r="Q468" s="220"/>
      <c r="R468" s="220"/>
      <c r="S468" s="220"/>
      <c r="T468" s="221"/>
      <c r="AT468" s="222" t="s">
        <v>176</v>
      </c>
      <c r="AU468" s="222" t="s">
        <v>83</v>
      </c>
      <c r="AV468" s="14" t="s">
        <v>93</v>
      </c>
      <c r="AW468" s="14" t="s">
        <v>34</v>
      </c>
      <c r="AX468" s="14" t="s">
        <v>81</v>
      </c>
      <c r="AY468" s="222" t="s">
        <v>165</v>
      </c>
    </row>
    <row r="469" spans="1:65" s="2" customFormat="1" ht="16.5" customHeight="1">
      <c r="A469" s="37"/>
      <c r="B469" s="38"/>
      <c r="C469" s="245" t="s">
        <v>701</v>
      </c>
      <c r="D469" s="245" t="s">
        <v>410</v>
      </c>
      <c r="E469" s="246" t="s">
        <v>689</v>
      </c>
      <c r="F469" s="247" t="s">
        <v>690</v>
      </c>
      <c r="G469" s="248" t="s">
        <v>113</v>
      </c>
      <c r="H469" s="249">
        <v>60.06</v>
      </c>
      <c r="I469" s="250"/>
      <c r="J469" s="251">
        <f>ROUND(I469*H469,2)</f>
        <v>0</v>
      </c>
      <c r="K469" s="247" t="s">
        <v>171</v>
      </c>
      <c r="L469" s="252"/>
      <c r="M469" s="253" t="s">
        <v>21</v>
      </c>
      <c r="N469" s="254" t="s">
        <v>44</v>
      </c>
      <c r="O469" s="67"/>
      <c r="P469" s="191">
        <f>O469*H469</f>
        <v>0</v>
      </c>
      <c r="Q469" s="191">
        <v>2.1999999999999999E-2</v>
      </c>
      <c r="R469" s="191">
        <f>Q469*H469</f>
        <v>1.3213200000000001</v>
      </c>
      <c r="S469" s="191">
        <v>0</v>
      </c>
      <c r="T469" s="192">
        <f>S469*H469</f>
        <v>0</v>
      </c>
      <c r="U469" s="37"/>
      <c r="V469" s="37"/>
      <c r="W469" s="37"/>
      <c r="X469" s="37"/>
      <c r="Y469" s="37"/>
      <c r="Z469" s="37"/>
      <c r="AA469" s="37"/>
      <c r="AB469" s="37"/>
      <c r="AC469" s="37"/>
      <c r="AD469" s="37"/>
      <c r="AE469" s="37"/>
      <c r="AR469" s="193" t="s">
        <v>386</v>
      </c>
      <c r="AT469" s="193" t="s">
        <v>410</v>
      </c>
      <c r="AU469" s="193" t="s">
        <v>83</v>
      </c>
      <c r="AY469" s="20" t="s">
        <v>165</v>
      </c>
      <c r="BE469" s="194">
        <f>IF(N469="základní",J469,0)</f>
        <v>0</v>
      </c>
      <c r="BF469" s="194">
        <f>IF(N469="snížená",J469,0)</f>
        <v>0</v>
      </c>
      <c r="BG469" s="194">
        <f>IF(N469="zákl. přenesená",J469,0)</f>
        <v>0</v>
      </c>
      <c r="BH469" s="194">
        <f>IF(N469="sníž. přenesená",J469,0)</f>
        <v>0</v>
      </c>
      <c r="BI469" s="194">
        <f>IF(N469="nulová",J469,0)</f>
        <v>0</v>
      </c>
      <c r="BJ469" s="20" t="s">
        <v>81</v>
      </c>
      <c r="BK469" s="194">
        <f>ROUND(I469*H469,2)</f>
        <v>0</v>
      </c>
      <c r="BL469" s="20" t="s">
        <v>272</v>
      </c>
      <c r="BM469" s="193" t="s">
        <v>702</v>
      </c>
    </row>
    <row r="470" spans="1:65" s="13" customFormat="1" ht="11.25">
      <c r="B470" s="200"/>
      <c r="C470" s="201"/>
      <c r="D470" s="202" t="s">
        <v>176</v>
      </c>
      <c r="E470" s="201"/>
      <c r="F470" s="204" t="s">
        <v>703</v>
      </c>
      <c r="G470" s="201"/>
      <c r="H470" s="205">
        <v>60.06</v>
      </c>
      <c r="I470" s="206"/>
      <c r="J470" s="201"/>
      <c r="K470" s="201"/>
      <c r="L470" s="207"/>
      <c r="M470" s="208"/>
      <c r="N470" s="209"/>
      <c r="O470" s="209"/>
      <c r="P470" s="209"/>
      <c r="Q470" s="209"/>
      <c r="R470" s="209"/>
      <c r="S470" s="209"/>
      <c r="T470" s="210"/>
      <c r="AT470" s="211" t="s">
        <v>176</v>
      </c>
      <c r="AU470" s="211" t="s">
        <v>83</v>
      </c>
      <c r="AV470" s="13" t="s">
        <v>83</v>
      </c>
      <c r="AW470" s="13" t="s">
        <v>4</v>
      </c>
      <c r="AX470" s="13" t="s">
        <v>81</v>
      </c>
      <c r="AY470" s="211" t="s">
        <v>165</v>
      </c>
    </row>
    <row r="471" spans="1:65" s="2" customFormat="1" ht="21.75" customHeight="1">
      <c r="A471" s="37"/>
      <c r="B471" s="38"/>
      <c r="C471" s="182" t="s">
        <v>704</v>
      </c>
      <c r="D471" s="182" t="s">
        <v>167</v>
      </c>
      <c r="E471" s="183" t="s">
        <v>705</v>
      </c>
      <c r="F471" s="184" t="s">
        <v>706</v>
      </c>
      <c r="G471" s="185" t="s">
        <v>113</v>
      </c>
      <c r="H471" s="186">
        <v>171.68</v>
      </c>
      <c r="I471" s="187"/>
      <c r="J471" s="188">
        <f>ROUND(I471*H471,2)</f>
        <v>0</v>
      </c>
      <c r="K471" s="184" t="s">
        <v>171</v>
      </c>
      <c r="L471" s="42"/>
      <c r="M471" s="189" t="s">
        <v>21</v>
      </c>
      <c r="N471" s="190" t="s">
        <v>44</v>
      </c>
      <c r="O471" s="67"/>
      <c r="P471" s="191">
        <f>O471*H471</f>
        <v>0</v>
      </c>
      <c r="Q471" s="191">
        <v>5.8E-4</v>
      </c>
      <c r="R471" s="191">
        <f>Q471*H471</f>
        <v>9.9574400000000007E-2</v>
      </c>
      <c r="S471" s="191">
        <v>5.0000000000000001E-4</v>
      </c>
      <c r="T471" s="192">
        <f>S471*H471</f>
        <v>8.584E-2</v>
      </c>
      <c r="U471" s="37"/>
      <c r="V471" s="37"/>
      <c r="W471" s="37"/>
      <c r="X471" s="37"/>
      <c r="Y471" s="37"/>
      <c r="Z471" s="37"/>
      <c r="AA471" s="37"/>
      <c r="AB471" s="37"/>
      <c r="AC471" s="37"/>
      <c r="AD471" s="37"/>
      <c r="AE471" s="37"/>
      <c r="AR471" s="193" t="s">
        <v>272</v>
      </c>
      <c r="AT471" s="193" t="s">
        <v>167</v>
      </c>
      <c r="AU471" s="193" t="s">
        <v>83</v>
      </c>
      <c r="AY471" s="20" t="s">
        <v>165</v>
      </c>
      <c r="BE471" s="194">
        <f>IF(N471="základní",J471,0)</f>
        <v>0</v>
      </c>
      <c r="BF471" s="194">
        <f>IF(N471="snížená",J471,0)</f>
        <v>0</v>
      </c>
      <c r="BG471" s="194">
        <f>IF(N471="zákl. přenesená",J471,0)</f>
        <v>0</v>
      </c>
      <c r="BH471" s="194">
        <f>IF(N471="sníž. přenesená",J471,0)</f>
        <v>0</v>
      </c>
      <c r="BI471" s="194">
        <f>IF(N471="nulová",J471,0)</f>
        <v>0</v>
      </c>
      <c r="BJ471" s="20" t="s">
        <v>81</v>
      </c>
      <c r="BK471" s="194">
        <f>ROUND(I471*H471,2)</f>
        <v>0</v>
      </c>
      <c r="BL471" s="20" t="s">
        <v>272</v>
      </c>
      <c r="BM471" s="193" t="s">
        <v>707</v>
      </c>
    </row>
    <row r="472" spans="1:65" s="2" customFormat="1" ht="11.25">
      <c r="A472" s="37"/>
      <c r="B472" s="38"/>
      <c r="C472" s="39"/>
      <c r="D472" s="195" t="s">
        <v>174</v>
      </c>
      <c r="E472" s="39"/>
      <c r="F472" s="196" t="s">
        <v>708</v>
      </c>
      <c r="G472" s="39"/>
      <c r="H472" s="39"/>
      <c r="I472" s="197"/>
      <c r="J472" s="39"/>
      <c r="K472" s="39"/>
      <c r="L472" s="42"/>
      <c r="M472" s="198"/>
      <c r="N472" s="199"/>
      <c r="O472" s="67"/>
      <c r="P472" s="67"/>
      <c r="Q472" s="67"/>
      <c r="R472" s="67"/>
      <c r="S472" s="67"/>
      <c r="T472" s="68"/>
      <c r="U472" s="37"/>
      <c r="V472" s="37"/>
      <c r="W472" s="37"/>
      <c r="X472" s="37"/>
      <c r="Y472" s="37"/>
      <c r="Z472" s="37"/>
      <c r="AA472" s="37"/>
      <c r="AB472" s="37"/>
      <c r="AC472" s="37"/>
      <c r="AD472" s="37"/>
      <c r="AE472" s="37"/>
      <c r="AT472" s="20" t="s">
        <v>174</v>
      </c>
      <c r="AU472" s="20" t="s">
        <v>83</v>
      </c>
    </row>
    <row r="473" spans="1:65" s="13" customFormat="1" ht="11.25">
      <c r="B473" s="200"/>
      <c r="C473" s="201"/>
      <c r="D473" s="202" t="s">
        <v>176</v>
      </c>
      <c r="E473" s="203" t="s">
        <v>21</v>
      </c>
      <c r="F473" s="204" t="s">
        <v>308</v>
      </c>
      <c r="G473" s="201"/>
      <c r="H473" s="205">
        <v>171.68</v>
      </c>
      <c r="I473" s="206"/>
      <c r="J473" s="201"/>
      <c r="K473" s="201"/>
      <c r="L473" s="207"/>
      <c r="M473" s="208"/>
      <c r="N473" s="209"/>
      <c r="O473" s="209"/>
      <c r="P473" s="209"/>
      <c r="Q473" s="209"/>
      <c r="R473" s="209"/>
      <c r="S473" s="209"/>
      <c r="T473" s="210"/>
      <c r="AT473" s="211" t="s">
        <v>176</v>
      </c>
      <c r="AU473" s="211" t="s">
        <v>83</v>
      </c>
      <c r="AV473" s="13" t="s">
        <v>83</v>
      </c>
      <c r="AW473" s="13" t="s">
        <v>34</v>
      </c>
      <c r="AX473" s="13" t="s">
        <v>73</v>
      </c>
      <c r="AY473" s="211" t="s">
        <v>165</v>
      </c>
    </row>
    <row r="474" spans="1:65" s="14" customFormat="1" ht="11.25">
      <c r="B474" s="212"/>
      <c r="C474" s="213"/>
      <c r="D474" s="202" t="s">
        <v>176</v>
      </c>
      <c r="E474" s="214" t="s">
        <v>21</v>
      </c>
      <c r="F474" s="215" t="s">
        <v>178</v>
      </c>
      <c r="G474" s="213"/>
      <c r="H474" s="216">
        <v>171.68</v>
      </c>
      <c r="I474" s="217"/>
      <c r="J474" s="213"/>
      <c r="K474" s="213"/>
      <c r="L474" s="218"/>
      <c r="M474" s="219"/>
      <c r="N474" s="220"/>
      <c r="O474" s="220"/>
      <c r="P474" s="220"/>
      <c r="Q474" s="220"/>
      <c r="R474" s="220"/>
      <c r="S474" s="220"/>
      <c r="T474" s="221"/>
      <c r="AT474" s="222" t="s">
        <v>176</v>
      </c>
      <c r="AU474" s="222" t="s">
        <v>83</v>
      </c>
      <c r="AV474" s="14" t="s">
        <v>93</v>
      </c>
      <c r="AW474" s="14" t="s">
        <v>34</v>
      </c>
      <c r="AX474" s="14" t="s">
        <v>81</v>
      </c>
      <c r="AY474" s="222" t="s">
        <v>165</v>
      </c>
    </row>
    <row r="475" spans="1:65" s="2" customFormat="1" ht="24.2" customHeight="1">
      <c r="A475" s="37"/>
      <c r="B475" s="38"/>
      <c r="C475" s="182" t="s">
        <v>709</v>
      </c>
      <c r="D475" s="182" t="s">
        <v>167</v>
      </c>
      <c r="E475" s="183" t="s">
        <v>710</v>
      </c>
      <c r="F475" s="184" t="s">
        <v>711</v>
      </c>
      <c r="G475" s="185" t="s">
        <v>113</v>
      </c>
      <c r="H475" s="186">
        <v>1.8</v>
      </c>
      <c r="I475" s="187"/>
      <c r="J475" s="188">
        <f>ROUND(I475*H475,2)</f>
        <v>0</v>
      </c>
      <c r="K475" s="184" t="s">
        <v>171</v>
      </c>
      <c r="L475" s="42"/>
      <c r="M475" s="189" t="s">
        <v>21</v>
      </c>
      <c r="N475" s="190" t="s">
        <v>44</v>
      </c>
      <c r="O475" s="67"/>
      <c r="P475" s="191">
        <f>O475*H475</f>
        <v>0</v>
      </c>
      <c r="Q475" s="191">
        <v>0</v>
      </c>
      <c r="R475" s="191">
        <f>Q475*H475</f>
        <v>0</v>
      </c>
      <c r="S475" s="191">
        <v>0</v>
      </c>
      <c r="T475" s="192">
        <f>S475*H475</f>
        <v>0</v>
      </c>
      <c r="U475" s="37"/>
      <c r="V475" s="37"/>
      <c r="W475" s="37"/>
      <c r="X475" s="37"/>
      <c r="Y475" s="37"/>
      <c r="Z475" s="37"/>
      <c r="AA475" s="37"/>
      <c r="AB475" s="37"/>
      <c r="AC475" s="37"/>
      <c r="AD475" s="37"/>
      <c r="AE475" s="37"/>
      <c r="AR475" s="193" t="s">
        <v>272</v>
      </c>
      <c r="AT475" s="193" t="s">
        <v>167</v>
      </c>
      <c r="AU475" s="193" t="s">
        <v>83</v>
      </c>
      <c r="AY475" s="20" t="s">
        <v>165</v>
      </c>
      <c r="BE475" s="194">
        <f>IF(N475="základní",J475,0)</f>
        <v>0</v>
      </c>
      <c r="BF475" s="194">
        <f>IF(N475="snížená",J475,0)</f>
        <v>0</v>
      </c>
      <c r="BG475" s="194">
        <f>IF(N475="zákl. přenesená",J475,0)</f>
        <v>0</v>
      </c>
      <c r="BH475" s="194">
        <f>IF(N475="sníž. přenesená",J475,0)</f>
        <v>0</v>
      </c>
      <c r="BI475" s="194">
        <f>IF(N475="nulová",J475,0)</f>
        <v>0</v>
      </c>
      <c r="BJ475" s="20" t="s">
        <v>81</v>
      </c>
      <c r="BK475" s="194">
        <f>ROUND(I475*H475,2)</f>
        <v>0</v>
      </c>
      <c r="BL475" s="20" t="s">
        <v>272</v>
      </c>
      <c r="BM475" s="193" t="s">
        <v>712</v>
      </c>
    </row>
    <row r="476" spans="1:65" s="2" customFormat="1" ht="11.25">
      <c r="A476" s="37"/>
      <c r="B476" s="38"/>
      <c r="C476" s="39"/>
      <c r="D476" s="195" t="s">
        <v>174</v>
      </c>
      <c r="E476" s="39"/>
      <c r="F476" s="196" t="s">
        <v>713</v>
      </c>
      <c r="G476" s="39"/>
      <c r="H476" s="39"/>
      <c r="I476" s="197"/>
      <c r="J476" s="39"/>
      <c r="K476" s="39"/>
      <c r="L476" s="42"/>
      <c r="M476" s="198"/>
      <c r="N476" s="199"/>
      <c r="O476" s="67"/>
      <c r="P476" s="67"/>
      <c r="Q476" s="67"/>
      <c r="R476" s="67"/>
      <c r="S476" s="67"/>
      <c r="T476" s="68"/>
      <c r="U476" s="37"/>
      <c r="V476" s="37"/>
      <c r="W476" s="37"/>
      <c r="X476" s="37"/>
      <c r="Y476" s="37"/>
      <c r="Z476" s="37"/>
      <c r="AA476" s="37"/>
      <c r="AB476" s="37"/>
      <c r="AC476" s="37"/>
      <c r="AD476" s="37"/>
      <c r="AE476" s="37"/>
      <c r="AT476" s="20" t="s">
        <v>174</v>
      </c>
      <c r="AU476" s="20" t="s">
        <v>83</v>
      </c>
    </row>
    <row r="477" spans="1:65" s="13" customFormat="1" ht="11.25">
      <c r="B477" s="200"/>
      <c r="C477" s="201"/>
      <c r="D477" s="202" t="s">
        <v>176</v>
      </c>
      <c r="E477" s="203" t="s">
        <v>21</v>
      </c>
      <c r="F477" s="204" t="s">
        <v>714</v>
      </c>
      <c r="G477" s="201"/>
      <c r="H477" s="205">
        <v>1.8</v>
      </c>
      <c r="I477" s="206"/>
      <c r="J477" s="201"/>
      <c r="K477" s="201"/>
      <c r="L477" s="207"/>
      <c r="M477" s="208"/>
      <c r="N477" s="209"/>
      <c r="O477" s="209"/>
      <c r="P477" s="209"/>
      <c r="Q477" s="209"/>
      <c r="R477" s="209"/>
      <c r="S477" s="209"/>
      <c r="T477" s="210"/>
      <c r="AT477" s="211" t="s">
        <v>176</v>
      </c>
      <c r="AU477" s="211" t="s">
        <v>83</v>
      </c>
      <c r="AV477" s="13" t="s">
        <v>83</v>
      </c>
      <c r="AW477" s="13" t="s">
        <v>34</v>
      </c>
      <c r="AX477" s="13" t="s">
        <v>73</v>
      </c>
      <c r="AY477" s="211" t="s">
        <v>165</v>
      </c>
    </row>
    <row r="478" spans="1:65" s="14" customFormat="1" ht="11.25">
      <c r="B478" s="212"/>
      <c r="C478" s="213"/>
      <c r="D478" s="202" t="s">
        <v>176</v>
      </c>
      <c r="E478" s="214" t="s">
        <v>21</v>
      </c>
      <c r="F478" s="215" t="s">
        <v>178</v>
      </c>
      <c r="G478" s="213"/>
      <c r="H478" s="216">
        <v>1.8</v>
      </c>
      <c r="I478" s="217"/>
      <c r="J478" s="213"/>
      <c r="K478" s="213"/>
      <c r="L478" s="218"/>
      <c r="M478" s="219"/>
      <c r="N478" s="220"/>
      <c r="O478" s="220"/>
      <c r="P478" s="220"/>
      <c r="Q478" s="220"/>
      <c r="R478" s="220"/>
      <c r="S478" s="220"/>
      <c r="T478" s="221"/>
      <c r="AT478" s="222" t="s">
        <v>176</v>
      </c>
      <c r="AU478" s="222" t="s">
        <v>83</v>
      </c>
      <c r="AV478" s="14" t="s">
        <v>93</v>
      </c>
      <c r="AW478" s="14" t="s">
        <v>34</v>
      </c>
      <c r="AX478" s="14" t="s">
        <v>81</v>
      </c>
      <c r="AY478" s="222" t="s">
        <v>165</v>
      </c>
    </row>
    <row r="479" spans="1:65" s="2" customFormat="1" ht="24.2" customHeight="1">
      <c r="A479" s="37"/>
      <c r="B479" s="38"/>
      <c r="C479" s="182" t="s">
        <v>715</v>
      </c>
      <c r="D479" s="182" t="s">
        <v>167</v>
      </c>
      <c r="E479" s="183" t="s">
        <v>716</v>
      </c>
      <c r="F479" s="184" t="s">
        <v>717</v>
      </c>
      <c r="G479" s="185" t="s">
        <v>113</v>
      </c>
      <c r="H479" s="186">
        <v>1.8</v>
      </c>
      <c r="I479" s="187"/>
      <c r="J479" s="188">
        <f>ROUND(I479*H479,2)</f>
        <v>0</v>
      </c>
      <c r="K479" s="184" t="s">
        <v>171</v>
      </c>
      <c r="L479" s="42"/>
      <c r="M479" s="189" t="s">
        <v>21</v>
      </c>
      <c r="N479" s="190" t="s">
        <v>44</v>
      </c>
      <c r="O479" s="67"/>
      <c r="P479" s="191">
        <f>O479*H479</f>
        <v>0</v>
      </c>
      <c r="Q479" s="191">
        <v>0</v>
      </c>
      <c r="R479" s="191">
        <f>Q479*H479</f>
        <v>0</v>
      </c>
      <c r="S479" s="191">
        <v>0</v>
      </c>
      <c r="T479" s="192">
        <f>S479*H479</f>
        <v>0</v>
      </c>
      <c r="U479" s="37"/>
      <c r="V479" s="37"/>
      <c r="W479" s="37"/>
      <c r="X479" s="37"/>
      <c r="Y479" s="37"/>
      <c r="Z479" s="37"/>
      <c r="AA479" s="37"/>
      <c r="AB479" s="37"/>
      <c r="AC479" s="37"/>
      <c r="AD479" s="37"/>
      <c r="AE479" s="37"/>
      <c r="AR479" s="193" t="s">
        <v>272</v>
      </c>
      <c r="AT479" s="193" t="s">
        <v>167</v>
      </c>
      <c r="AU479" s="193" t="s">
        <v>83</v>
      </c>
      <c r="AY479" s="20" t="s">
        <v>165</v>
      </c>
      <c r="BE479" s="194">
        <f>IF(N479="základní",J479,0)</f>
        <v>0</v>
      </c>
      <c r="BF479" s="194">
        <f>IF(N479="snížená",J479,0)</f>
        <v>0</v>
      </c>
      <c r="BG479" s="194">
        <f>IF(N479="zákl. přenesená",J479,0)</f>
        <v>0</v>
      </c>
      <c r="BH479" s="194">
        <f>IF(N479="sníž. přenesená",J479,0)</f>
        <v>0</v>
      </c>
      <c r="BI479" s="194">
        <f>IF(N479="nulová",J479,0)</f>
        <v>0</v>
      </c>
      <c r="BJ479" s="20" t="s">
        <v>81</v>
      </c>
      <c r="BK479" s="194">
        <f>ROUND(I479*H479,2)</f>
        <v>0</v>
      </c>
      <c r="BL479" s="20" t="s">
        <v>272</v>
      </c>
      <c r="BM479" s="193" t="s">
        <v>718</v>
      </c>
    </row>
    <row r="480" spans="1:65" s="2" customFormat="1" ht="11.25">
      <c r="A480" s="37"/>
      <c r="B480" s="38"/>
      <c r="C480" s="39"/>
      <c r="D480" s="195" t="s">
        <v>174</v>
      </c>
      <c r="E480" s="39"/>
      <c r="F480" s="196" t="s">
        <v>719</v>
      </c>
      <c r="G480" s="39"/>
      <c r="H480" s="39"/>
      <c r="I480" s="197"/>
      <c r="J480" s="39"/>
      <c r="K480" s="39"/>
      <c r="L480" s="42"/>
      <c r="M480" s="198"/>
      <c r="N480" s="199"/>
      <c r="O480" s="67"/>
      <c r="P480" s="67"/>
      <c r="Q480" s="67"/>
      <c r="R480" s="67"/>
      <c r="S480" s="67"/>
      <c r="T480" s="68"/>
      <c r="U480" s="37"/>
      <c r="V480" s="37"/>
      <c r="W480" s="37"/>
      <c r="X480" s="37"/>
      <c r="Y480" s="37"/>
      <c r="Z480" s="37"/>
      <c r="AA480" s="37"/>
      <c r="AB480" s="37"/>
      <c r="AC480" s="37"/>
      <c r="AD480" s="37"/>
      <c r="AE480" s="37"/>
      <c r="AT480" s="20" t="s">
        <v>174</v>
      </c>
      <c r="AU480" s="20" t="s">
        <v>83</v>
      </c>
    </row>
    <row r="481" spans="1:65" s="13" customFormat="1" ht="11.25">
      <c r="B481" s="200"/>
      <c r="C481" s="201"/>
      <c r="D481" s="202" t="s">
        <v>176</v>
      </c>
      <c r="E481" s="203" t="s">
        <v>21</v>
      </c>
      <c r="F481" s="204" t="s">
        <v>714</v>
      </c>
      <c r="G481" s="201"/>
      <c r="H481" s="205">
        <v>1.8</v>
      </c>
      <c r="I481" s="206"/>
      <c r="J481" s="201"/>
      <c r="K481" s="201"/>
      <c r="L481" s="207"/>
      <c r="M481" s="208"/>
      <c r="N481" s="209"/>
      <c r="O481" s="209"/>
      <c r="P481" s="209"/>
      <c r="Q481" s="209"/>
      <c r="R481" s="209"/>
      <c r="S481" s="209"/>
      <c r="T481" s="210"/>
      <c r="AT481" s="211" t="s">
        <v>176</v>
      </c>
      <c r="AU481" s="211" t="s">
        <v>83</v>
      </c>
      <c r="AV481" s="13" t="s">
        <v>83</v>
      </c>
      <c r="AW481" s="13" t="s">
        <v>34</v>
      </c>
      <c r="AX481" s="13" t="s">
        <v>73</v>
      </c>
      <c r="AY481" s="211" t="s">
        <v>165</v>
      </c>
    </row>
    <row r="482" spans="1:65" s="14" customFormat="1" ht="11.25">
      <c r="B482" s="212"/>
      <c r="C482" s="213"/>
      <c r="D482" s="202" t="s">
        <v>176</v>
      </c>
      <c r="E482" s="214" t="s">
        <v>21</v>
      </c>
      <c r="F482" s="215" t="s">
        <v>178</v>
      </c>
      <c r="G482" s="213"/>
      <c r="H482" s="216">
        <v>1.8</v>
      </c>
      <c r="I482" s="217"/>
      <c r="J482" s="213"/>
      <c r="K482" s="213"/>
      <c r="L482" s="218"/>
      <c r="M482" s="219"/>
      <c r="N482" s="220"/>
      <c r="O482" s="220"/>
      <c r="P482" s="220"/>
      <c r="Q482" s="220"/>
      <c r="R482" s="220"/>
      <c r="S482" s="220"/>
      <c r="T482" s="221"/>
      <c r="AT482" s="222" t="s">
        <v>176</v>
      </c>
      <c r="AU482" s="222" t="s">
        <v>83</v>
      </c>
      <c r="AV482" s="14" t="s">
        <v>93</v>
      </c>
      <c r="AW482" s="14" t="s">
        <v>34</v>
      </c>
      <c r="AX482" s="14" t="s">
        <v>81</v>
      </c>
      <c r="AY482" s="222" t="s">
        <v>165</v>
      </c>
    </row>
    <row r="483" spans="1:65" s="2" customFormat="1" ht="16.5" customHeight="1">
      <c r="A483" s="37"/>
      <c r="B483" s="38"/>
      <c r="C483" s="182" t="s">
        <v>720</v>
      </c>
      <c r="D483" s="182" t="s">
        <v>167</v>
      </c>
      <c r="E483" s="183" t="s">
        <v>721</v>
      </c>
      <c r="F483" s="184" t="s">
        <v>722</v>
      </c>
      <c r="G483" s="185" t="s">
        <v>113</v>
      </c>
      <c r="H483" s="186">
        <v>227.7</v>
      </c>
      <c r="I483" s="187"/>
      <c r="J483" s="188">
        <f>ROUND(I483*H483,2)</f>
        <v>0</v>
      </c>
      <c r="K483" s="184" t="s">
        <v>171</v>
      </c>
      <c r="L483" s="42"/>
      <c r="M483" s="189" t="s">
        <v>21</v>
      </c>
      <c r="N483" s="190" t="s">
        <v>44</v>
      </c>
      <c r="O483" s="67"/>
      <c r="P483" s="191">
        <f>O483*H483</f>
        <v>0</v>
      </c>
      <c r="Q483" s="191">
        <v>1.5E-3</v>
      </c>
      <c r="R483" s="191">
        <f>Q483*H483</f>
        <v>0.34154999999999996</v>
      </c>
      <c r="S483" s="191">
        <v>0</v>
      </c>
      <c r="T483" s="192">
        <f>S483*H483</f>
        <v>0</v>
      </c>
      <c r="U483" s="37"/>
      <c r="V483" s="37"/>
      <c r="W483" s="37"/>
      <c r="X483" s="37"/>
      <c r="Y483" s="37"/>
      <c r="Z483" s="37"/>
      <c r="AA483" s="37"/>
      <c r="AB483" s="37"/>
      <c r="AC483" s="37"/>
      <c r="AD483" s="37"/>
      <c r="AE483" s="37"/>
      <c r="AR483" s="193" t="s">
        <v>272</v>
      </c>
      <c r="AT483" s="193" t="s">
        <v>167</v>
      </c>
      <c r="AU483" s="193" t="s">
        <v>83</v>
      </c>
      <c r="AY483" s="20" t="s">
        <v>165</v>
      </c>
      <c r="BE483" s="194">
        <f>IF(N483="základní",J483,0)</f>
        <v>0</v>
      </c>
      <c r="BF483" s="194">
        <f>IF(N483="snížená",J483,0)</f>
        <v>0</v>
      </c>
      <c r="BG483" s="194">
        <f>IF(N483="zákl. přenesená",J483,0)</f>
        <v>0</v>
      </c>
      <c r="BH483" s="194">
        <f>IF(N483="sníž. přenesená",J483,0)</f>
        <v>0</v>
      </c>
      <c r="BI483" s="194">
        <f>IF(N483="nulová",J483,0)</f>
        <v>0</v>
      </c>
      <c r="BJ483" s="20" t="s">
        <v>81</v>
      </c>
      <c r="BK483" s="194">
        <f>ROUND(I483*H483,2)</f>
        <v>0</v>
      </c>
      <c r="BL483" s="20" t="s">
        <v>272</v>
      </c>
      <c r="BM483" s="193" t="s">
        <v>723</v>
      </c>
    </row>
    <row r="484" spans="1:65" s="2" customFormat="1" ht="11.25">
      <c r="A484" s="37"/>
      <c r="B484" s="38"/>
      <c r="C484" s="39"/>
      <c r="D484" s="195" t="s">
        <v>174</v>
      </c>
      <c r="E484" s="39"/>
      <c r="F484" s="196" t="s">
        <v>724</v>
      </c>
      <c r="G484" s="39"/>
      <c r="H484" s="39"/>
      <c r="I484" s="197"/>
      <c r="J484" s="39"/>
      <c r="K484" s="39"/>
      <c r="L484" s="42"/>
      <c r="M484" s="198"/>
      <c r="N484" s="199"/>
      <c r="O484" s="67"/>
      <c r="P484" s="67"/>
      <c r="Q484" s="67"/>
      <c r="R484" s="67"/>
      <c r="S484" s="67"/>
      <c r="T484" s="68"/>
      <c r="U484" s="37"/>
      <c r="V484" s="37"/>
      <c r="W484" s="37"/>
      <c r="X484" s="37"/>
      <c r="Y484" s="37"/>
      <c r="Z484" s="37"/>
      <c r="AA484" s="37"/>
      <c r="AB484" s="37"/>
      <c r="AC484" s="37"/>
      <c r="AD484" s="37"/>
      <c r="AE484" s="37"/>
      <c r="AT484" s="20" t="s">
        <v>174</v>
      </c>
      <c r="AU484" s="20" t="s">
        <v>83</v>
      </c>
    </row>
    <row r="485" spans="1:65" s="13" customFormat="1" ht="11.25">
      <c r="B485" s="200"/>
      <c r="C485" s="201"/>
      <c r="D485" s="202" t="s">
        <v>176</v>
      </c>
      <c r="E485" s="203" t="s">
        <v>21</v>
      </c>
      <c r="F485" s="204" t="s">
        <v>725</v>
      </c>
      <c r="G485" s="201"/>
      <c r="H485" s="205">
        <v>198</v>
      </c>
      <c r="I485" s="206"/>
      <c r="J485" s="201"/>
      <c r="K485" s="201"/>
      <c r="L485" s="207"/>
      <c r="M485" s="208"/>
      <c r="N485" s="209"/>
      <c r="O485" s="209"/>
      <c r="P485" s="209"/>
      <c r="Q485" s="209"/>
      <c r="R485" s="209"/>
      <c r="S485" s="209"/>
      <c r="T485" s="210"/>
      <c r="AT485" s="211" t="s">
        <v>176</v>
      </c>
      <c r="AU485" s="211" t="s">
        <v>83</v>
      </c>
      <c r="AV485" s="13" t="s">
        <v>83</v>
      </c>
      <c r="AW485" s="13" t="s">
        <v>34</v>
      </c>
      <c r="AX485" s="13" t="s">
        <v>73</v>
      </c>
      <c r="AY485" s="211" t="s">
        <v>165</v>
      </c>
    </row>
    <row r="486" spans="1:65" s="14" customFormat="1" ht="11.25">
      <c r="B486" s="212"/>
      <c r="C486" s="213"/>
      <c r="D486" s="202" t="s">
        <v>176</v>
      </c>
      <c r="E486" s="214" t="s">
        <v>111</v>
      </c>
      <c r="F486" s="215" t="s">
        <v>178</v>
      </c>
      <c r="G486" s="213"/>
      <c r="H486" s="216">
        <v>198</v>
      </c>
      <c r="I486" s="217"/>
      <c r="J486" s="213"/>
      <c r="K486" s="213"/>
      <c r="L486" s="218"/>
      <c r="M486" s="219"/>
      <c r="N486" s="220"/>
      <c r="O486" s="220"/>
      <c r="P486" s="220"/>
      <c r="Q486" s="220"/>
      <c r="R486" s="220"/>
      <c r="S486" s="220"/>
      <c r="T486" s="221"/>
      <c r="AT486" s="222" t="s">
        <v>176</v>
      </c>
      <c r="AU486" s="222" t="s">
        <v>83</v>
      </c>
      <c r="AV486" s="14" t="s">
        <v>93</v>
      </c>
      <c r="AW486" s="14" t="s">
        <v>34</v>
      </c>
      <c r="AX486" s="14" t="s">
        <v>73</v>
      </c>
      <c r="AY486" s="222" t="s">
        <v>165</v>
      </c>
    </row>
    <row r="487" spans="1:65" s="13" customFormat="1" ht="11.25">
      <c r="B487" s="200"/>
      <c r="C487" s="201"/>
      <c r="D487" s="202" t="s">
        <v>176</v>
      </c>
      <c r="E487" s="203" t="s">
        <v>21</v>
      </c>
      <c r="F487" s="204" t="s">
        <v>726</v>
      </c>
      <c r="G487" s="201"/>
      <c r="H487" s="205">
        <v>29.7</v>
      </c>
      <c r="I487" s="206"/>
      <c r="J487" s="201"/>
      <c r="K487" s="201"/>
      <c r="L487" s="207"/>
      <c r="M487" s="208"/>
      <c r="N487" s="209"/>
      <c r="O487" s="209"/>
      <c r="P487" s="209"/>
      <c r="Q487" s="209"/>
      <c r="R487" s="209"/>
      <c r="S487" s="209"/>
      <c r="T487" s="210"/>
      <c r="AT487" s="211" t="s">
        <v>176</v>
      </c>
      <c r="AU487" s="211" t="s">
        <v>83</v>
      </c>
      <c r="AV487" s="13" t="s">
        <v>83</v>
      </c>
      <c r="AW487" s="13" t="s">
        <v>34</v>
      </c>
      <c r="AX487" s="13" t="s">
        <v>73</v>
      </c>
      <c r="AY487" s="211" t="s">
        <v>165</v>
      </c>
    </row>
    <row r="488" spans="1:65" s="15" customFormat="1" ht="11.25">
      <c r="B488" s="223"/>
      <c r="C488" s="224"/>
      <c r="D488" s="202" t="s">
        <v>176</v>
      </c>
      <c r="E488" s="225" t="s">
        <v>21</v>
      </c>
      <c r="F488" s="226" t="s">
        <v>186</v>
      </c>
      <c r="G488" s="224"/>
      <c r="H488" s="227">
        <v>227.7</v>
      </c>
      <c r="I488" s="228"/>
      <c r="J488" s="224"/>
      <c r="K488" s="224"/>
      <c r="L488" s="229"/>
      <c r="M488" s="230"/>
      <c r="N488" s="231"/>
      <c r="O488" s="231"/>
      <c r="P488" s="231"/>
      <c r="Q488" s="231"/>
      <c r="R488" s="231"/>
      <c r="S488" s="231"/>
      <c r="T488" s="232"/>
      <c r="AT488" s="233" t="s">
        <v>176</v>
      </c>
      <c r="AU488" s="233" t="s">
        <v>83</v>
      </c>
      <c r="AV488" s="15" t="s">
        <v>172</v>
      </c>
      <c r="AW488" s="15" t="s">
        <v>34</v>
      </c>
      <c r="AX488" s="15" t="s">
        <v>81</v>
      </c>
      <c r="AY488" s="233" t="s">
        <v>165</v>
      </c>
    </row>
    <row r="489" spans="1:65" s="2" customFormat="1" ht="16.5" customHeight="1">
      <c r="A489" s="37"/>
      <c r="B489" s="38"/>
      <c r="C489" s="182" t="s">
        <v>727</v>
      </c>
      <c r="D489" s="182" t="s">
        <v>167</v>
      </c>
      <c r="E489" s="183" t="s">
        <v>728</v>
      </c>
      <c r="F489" s="184" t="s">
        <v>729</v>
      </c>
      <c r="G489" s="185" t="s">
        <v>124</v>
      </c>
      <c r="H489" s="186">
        <v>32.200000000000003</v>
      </c>
      <c r="I489" s="187"/>
      <c r="J489" s="188">
        <f>ROUND(I489*H489,2)</f>
        <v>0</v>
      </c>
      <c r="K489" s="184" t="s">
        <v>171</v>
      </c>
      <c r="L489" s="42"/>
      <c r="M489" s="189" t="s">
        <v>21</v>
      </c>
      <c r="N489" s="190" t="s">
        <v>44</v>
      </c>
      <c r="O489" s="67"/>
      <c r="P489" s="191">
        <f>O489*H489</f>
        <v>0</v>
      </c>
      <c r="Q489" s="191">
        <v>3.0000000000000001E-5</v>
      </c>
      <c r="R489" s="191">
        <f>Q489*H489</f>
        <v>9.6600000000000006E-4</v>
      </c>
      <c r="S489" s="191">
        <v>0</v>
      </c>
      <c r="T489" s="192">
        <f>S489*H489</f>
        <v>0</v>
      </c>
      <c r="U489" s="37"/>
      <c r="V489" s="37"/>
      <c r="W489" s="37"/>
      <c r="X489" s="37"/>
      <c r="Y489" s="37"/>
      <c r="Z489" s="37"/>
      <c r="AA489" s="37"/>
      <c r="AB489" s="37"/>
      <c r="AC489" s="37"/>
      <c r="AD489" s="37"/>
      <c r="AE489" s="37"/>
      <c r="AR489" s="193" t="s">
        <v>272</v>
      </c>
      <c r="AT489" s="193" t="s">
        <v>167</v>
      </c>
      <c r="AU489" s="193" t="s">
        <v>83</v>
      </c>
      <c r="AY489" s="20" t="s">
        <v>165</v>
      </c>
      <c r="BE489" s="194">
        <f>IF(N489="základní",J489,0)</f>
        <v>0</v>
      </c>
      <c r="BF489" s="194">
        <f>IF(N489="snížená",J489,0)</f>
        <v>0</v>
      </c>
      <c r="BG489" s="194">
        <f>IF(N489="zákl. přenesená",J489,0)</f>
        <v>0</v>
      </c>
      <c r="BH489" s="194">
        <f>IF(N489="sníž. přenesená",J489,0)</f>
        <v>0</v>
      </c>
      <c r="BI489" s="194">
        <f>IF(N489="nulová",J489,0)</f>
        <v>0</v>
      </c>
      <c r="BJ489" s="20" t="s">
        <v>81</v>
      </c>
      <c r="BK489" s="194">
        <f>ROUND(I489*H489,2)</f>
        <v>0</v>
      </c>
      <c r="BL489" s="20" t="s">
        <v>272</v>
      </c>
      <c r="BM489" s="193" t="s">
        <v>730</v>
      </c>
    </row>
    <row r="490" spans="1:65" s="2" customFormat="1" ht="11.25">
      <c r="A490" s="37"/>
      <c r="B490" s="38"/>
      <c r="C490" s="39"/>
      <c r="D490" s="195" t="s">
        <v>174</v>
      </c>
      <c r="E490" s="39"/>
      <c r="F490" s="196" t="s">
        <v>731</v>
      </c>
      <c r="G490" s="39"/>
      <c r="H490" s="39"/>
      <c r="I490" s="197"/>
      <c r="J490" s="39"/>
      <c r="K490" s="39"/>
      <c r="L490" s="42"/>
      <c r="M490" s="198"/>
      <c r="N490" s="199"/>
      <c r="O490" s="67"/>
      <c r="P490" s="67"/>
      <c r="Q490" s="67"/>
      <c r="R490" s="67"/>
      <c r="S490" s="67"/>
      <c r="T490" s="68"/>
      <c r="U490" s="37"/>
      <c r="V490" s="37"/>
      <c r="W490" s="37"/>
      <c r="X490" s="37"/>
      <c r="Y490" s="37"/>
      <c r="Z490" s="37"/>
      <c r="AA490" s="37"/>
      <c r="AB490" s="37"/>
      <c r="AC490" s="37"/>
      <c r="AD490" s="37"/>
      <c r="AE490" s="37"/>
      <c r="AT490" s="20" t="s">
        <v>174</v>
      </c>
      <c r="AU490" s="20" t="s">
        <v>83</v>
      </c>
    </row>
    <row r="491" spans="1:65" s="13" customFormat="1" ht="11.25">
      <c r="B491" s="200"/>
      <c r="C491" s="201"/>
      <c r="D491" s="202" t="s">
        <v>176</v>
      </c>
      <c r="E491" s="203" t="s">
        <v>21</v>
      </c>
      <c r="F491" s="204" t="s">
        <v>732</v>
      </c>
      <c r="G491" s="201"/>
      <c r="H491" s="205">
        <v>32.200000000000003</v>
      </c>
      <c r="I491" s="206"/>
      <c r="J491" s="201"/>
      <c r="K491" s="201"/>
      <c r="L491" s="207"/>
      <c r="M491" s="208"/>
      <c r="N491" s="209"/>
      <c r="O491" s="209"/>
      <c r="P491" s="209"/>
      <c r="Q491" s="209"/>
      <c r="R491" s="209"/>
      <c r="S491" s="209"/>
      <c r="T491" s="210"/>
      <c r="AT491" s="211" t="s">
        <v>176</v>
      </c>
      <c r="AU491" s="211" t="s">
        <v>83</v>
      </c>
      <c r="AV491" s="13" t="s">
        <v>83</v>
      </c>
      <c r="AW491" s="13" t="s">
        <v>34</v>
      </c>
      <c r="AX491" s="13" t="s">
        <v>73</v>
      </c>
      <c r="AY491" s="211" t="s">
        <v>165</v>
      </c>
    </row>
    <row r="492" spans="1:65" s="14" customFormat="1" ht="11.25">
      <c r="B492" s="212"/>
      <c r="C492" s="213"/>
      <c r="D492" s="202" t="s">
        <v>176</v>
      </c>
      <c r="E492" s="214" t="s">
        <v>21</v>
      </c>
      <c r="F492" s="215" t="s">
        <v>178</v>
      </c>
      <c r="G492" s="213"/>
      <c r="H492" s="216">
        <v>32.200000000000003</v>
      </c>
      <c r="I492" s="217"/>
      <c r="J492" s="213"/>
      <c r="K492" s="213"/>
      <c r="L492" s="218"/>
      <c r="M492" s="219"/>
      <c r="N492" s="220"/>
      <c r="O492" s="220"/>
      <c r="P492" s="220"/>
      <c r="Q492" s="220"/>
      <c r="R492" s="220"/>
      <c r="S492" s="220"/>
      <c r="T492" s="221"/>
      <c r="AT492" s="222" t="s">
        <v>176</v>
      </c>
      <c r="AU492" s="222" t="s">
        <v>83</v>
      </c>
      <c r="AV492" s="14" t="s">
        <v>93</v>
      </c>
      <c r="AW492" s="14" t="s">
        <v>34</v>
      </c>
      <c r="AX492" s="14" t="s">
        <v>81</v>
      </c>
      <c r="AY492" s="222" t="s">
        <v>165</v>
      </c>
    </row>
    <row r="493" spans="1:65" s="2" customFormat="1" ht="16.5" customHeight="1">
      <c r="A493" s="37"/>
      <c r="B493" s="38"/>
      <c r="C493" s="182" t="s">
        <v>733</v>
      </c>
      <c r="D493" s="182" t="s">
        <v>167</v>
      </c>
      <c r="E493" s="183" t="s">
        <v>734</v>
      </c>
      <c r="F493" s="184" t="s">
        <v>735</v>
      </c>
      <c r="G493" s="185" t="s">
        <v>124</v>
      </c>
      <c r="H493" s="186">
        <v>32.200000000000003</v>
      </c>
      <c r="I493" s="187"/>
      <c r="J493" s="188">
        <f>ROUND(I493*H493,2)</f>
        <v>0</v>
      </c>
      <c r="K493" s="184" t="s">
        <v>171</v>
      </c>
      <c r="L493" s="42"/>
      <c r="M493" s="189" t="s">
        <v>21</v>
      </c>
      <c r="N493" s="190" t="s">
        <v>44</v>
      </c>
      <c r="O493" s="67"/>
      <c r="P493" s="191">
        <f>O493*H493</f>
        <v>0</v>
      </c>
      <c r="Q493" s="191">
        <v>2.0000000000000002E-5</v>
      </c>
      <c r="R493" s="191">
        <f>Q493*H493</f>
        <v>6.4400000000000015E-4</v>
      </c>
      <c r="S493" s="191">
        <v>0</v>
      </c>
      <c r="T493" s="192">
        <f>S493*H493</f>
        <v>0</v>
      </c>
      <c r="U493" s="37"/>
      <c r="V493" s="37"/>
      <c r="W493" s="37"/>
      <c r="X493" s="37"/>
      <c r="Y493" s="37"/>
      <c r="Z493" s="37"/>
      <c r="AA493" s="37"/>
      <c r="AB493" s="37"/>
      <c r="AC493" s="37"/>
      <c r="AD493" s="37"/>
      <c r="AE493" s="37"/>
      <c r="AR493" s="193" t="s">
        <v>272</v>
      </c>
      <c r="AT493" s="193" t="s">
        <v>167</v>
      </c>
      <c r="AU493" s="193" t="s">
        <v>83</v>
      </c>
      <c r="AY493" s="20" t="s">
        <v>165</v>
      </c>
      <c r="BE493" s="194">
        <f>IF(N493="základní",J493,0)</f>
        <v>0</v>
      </c>
      <c r="BF493" s="194">
        <f>IF(N493="snížená",J493,0)</f>
        <v>0</v>
      </c>
      <c r="BG493" s="194">
        <f>IF(N493="zákl. přenesená",J493,0)</f>
        <v>0</v>
      </c>
      <c r="BH493" s="194">
        <f>IF(N493="sníž. přenesená",J493,0)</f>
        <v>0</v>
      </c>
      <c r="BI493" s="194">
        <f>IF(N493="nulová",J493,0)</f>
        <v>0</v>
      </c>
      <c r="BJ493" s="20" t="s">
        <v>81</v>
      </c>
      <c r="BK493" s="194">
        <f>ROUND(I493*H493,2)</f>
        <v>0</v>
      </c>
      <c r="BL493" s="20" t="s">
        <v>272</v>
      </c>
      <c r="BM493" s="193" t="s">
        <v>736</v>
      </c>
    </row>
    <row r="494" spans="1:65" s="2" customFormat="1" ht="11.25">
      <c r="A494" s="37"/>
      <c r="B494" s="38"/>
      <c r="C494" s="39"/>
      <c r="D494" s="195" t="s">
        <v>174</v>
      </c>
      <c r="E494" s="39"/>
      <c r="F494" s="196" t="s">
        <v>737</v>
      </c>
      <c r="G494" s="39"/>
      <c r="H494" s="39"/>
      <c r="I494" s="197"/>
      <c r="J494" s="39"/>
      <c r="K494" s="39"/>
      <c r="L494" s="42"/>
      <c r="M494" s="198"/>
      <c r="N494" s="199"/>
      <c r="O494" s="67"/>
      <c r="P494" s="67"/>
      <c r="Q494" s="67"/>
      <c r="R494" s="67"/>
      <c r="S494" s="67"/>
      <c r="T494" s="68"/>
      <c r="U494" s="37"/>
      <c r="V494" s="37"/>
      <c r="W494" s="37"/>
      <c r="X494" s="37"/>
      <c r="Y494" s="37"/>
      <c r="Z494" s="37"/>
      <c r="AA494" s="37"/>
      <c r="AB494" s="37"/>
      <c r="AC494" s="37"/>
      <c r="AD494" s="37"/>
      <c r="AE494" s="37"/>
      <c r="AT494" s="20" t="s">
        <v>174</v>
      </c>
      <c r="AU494" s="20" t="s">
        <v>83</v>
      </c>
    </row>
    <row r="495" spans="1:65" s="13" customFormat="1" ht="11.25">
      <c r="B495" s="200"/>
      <c r="C495" s="201"/>
      <c r="D495" s="202" t="s">
        <v>176</v>
      </c>
      <c r="E495" s="203" t="s">
        <v>21</v>
      </c>
      <c r="F495" s="204" t="s">
        <v>732</v>
      </c>
      <c r="G495" s="201"/>
      <c r="H495" s="205">
        <v>32.200000000000003</v>
      </c>
      <c r="I495" s="206"/>
      <c r="J495" s="201"/>
      <c r="K495" s="201"/>
      <c r="L495" s="207"/>
      <c r="M495" s="208"/>
      <c r="N495" s="209"/>
      <c r="O495" s="209"/>
      <c r="P495" s="209"/>
      <c r="Q495" s="209"/>
      <c r="R495" s="209"/>
      <c r="S495" s="209"/>
      <c r="T495" s="210"/>
      <c r="AT495" s="211" t="s">
        <v>176</v>
      </c>
      <c r="AU495" s="211" t="s">
        <v>83</v>
      </c>
      <c r="AV495" s="13" t="s">
        <v>83</v>
      </c>
      <c r="AW495" s="13" t="s">
        <v>34</v>
      </c>
      <c r="AX495" s="13" t="s">
        <v>73</v>
      </c>
      <c r="AY495" s="211" t="s">
        <v>165</v>
      </c>
    </row>
    <row r="496" spans="1:65" s="14" customFormat="1" ht="11.25">
      <c r="B496" s="212"/>
      <c r="C496" s="213"/>
      <c r="D496" s="202" t="s">
        <v>176</v>
      </c>
      <c r="E496" s="214" t="s">
        <v>21</v>
      </c>
      <c r="F496" s="215" t="s">
        <v>178</v>
      </c>
      <c r="G496" s="213"/>
      <c r="H496" s="216">
        <v>32.200000000000003</v>
      </c>
      <c r="I496" s="217"/>
      <c r="J496" s="213"/>
      <c r="K496" s="213"/>
      <c r="L496" s="218"/>
      <c r="M496" s="219"/>
      <c r="N496" s="220"/>
      <c r="O496" s="220"/>
      <c r="P496" s="220"/>
      <c r="Q496" s="220"/>
      <c r="R496" s="220"/>
      <c r="S496" s="220"/>
      <c r="T496" s="221"/>
      <c r="AT496" s="222" t="s">
        <v>176</v>
      </c>
      <c r="AU496" s="222" t="s">
        <v>83</v>
      </c>
      <c r="AV496" s="14" t="s">
        <v>93</v>
      </c>
      <c r="AW496" s="14" t="s">
        <v>34</v>
      </c>
      <c r="AX496" s="14" t="s">
        <v>81</v>
      </c>
      <c r="AY496" s="222" t="s">
        <v>165</v>
      </c>
    </row>
    <row r="497" spans="1:65" s="2" customFormat="1" ht="16.5" customHeight="1">
      <c r="A497" s="37"/>
      <c r="B497" s="38"/>
      <c r="C497" s="182" t="s">
        <v>738</v>
      </c>
      <c r="D497" s="182" t="s">
        <v>167</v>
      </c>
      <c r="E497" s="183" t="s">
        <v>739</v>
      </c>
      <c r="F497" s="184" t="s">
        <v>740</v>
      </c>
      <c r="G497" s="185" t="s">
        <v>124</v>
      </c>
      <c r="H497" s="186">
        <v>32.200000000000003</v>
      </c>
      <c r="I497" s="187"/>
      <c r="J497" s="188">
        <f>ROUND(I497*H497,2)</f>
        <v>0</v>
      </c>
      <c r="K497" s="184" t="s">
        <v>171</v>
      </c>
      <c r="L497" s="42"/>
      <c r="M497" s="189" t="s">
        <v>21</v>
      </c>
      <c r="N497" s="190" t="s">
        <v>44</v>
      </c>
      <c r="O497" s="67"/>
      <c r="P497" s="191">
        <f>O497*H497</f>
        <v>0</v>
      </c>
      <c r="Q497" s="191">
        <v>0</v>
      </c>
      <c r="R497" s="191">
        <f>Q497*H497</f>
        <v>0</v>
      </c>
      <c r="S497" s="191">
        <v>0</v>
      </c>
      <c r="T497" s="192">
        <f>S497*H497</f>
        <v>0</v>
      </c>
      <c r="U497" s="37"/>
      <c r="V497" s="37"/>
      <c r="W497" s="37"/>
      <c r="X497" s="37"/>
      <c r="Y497" s="37"/>
      <c r="Z497" s="37"/>
      <c r="AA497" s="37"/>
      <c r="AB497" s="37"/>
      <c r="AC497" s="37"/>
      <c r="AD497" s="37"/>
      <c r="AE497" s="37"/>
      <c r="AR497" s="193" t="s">
        <v>272</v>
      </c>
      <c r="AT497" s="193" t="s">
        <v>167</v>
      </c>
      <c r="AU497" s="193" t="s">
        <v>83</v>
      </c>
      <c r="AY497" s="20" t="s">
        <v>165</v>
      </c>
      <c r="BE497" s="194">
        <f>IF(N497="základní",J497,0)</f>
        <v>0</v>
      </c>
      <c r="BF497" s="194">
        <f>IF(N497="snížená",J497,0)</f>
        <v>0</v>
      </c>
      <c r="BG497" s="194">
        <f>IF(N497="zákl. přenesená",J497,0)</f>
        <v>0</v>
      </c>
      <c r="BH497" s="194">
        <f>IF(N497="sníž. přenesená",J497,0)</f>
        <v>0</v>
      </c>
      <c r="BI497" s="194">
        <f>IF(N497="nulová",J497,0)</f>
        <v>0</v>
      </c>
      <c r="BJ497" s="20" t="s">
        <v>81</v>
      </c>
      <c r="BK497" s="194">
        <f>ROUND(I497*H497,2)</f>
        <v>0</v>
      </c>
      <c r="BL497" s="20" t="s">
        <v>272</v>
      </c>
      <c r="BM497" s="193" t="s">
        <v>741</v>
      </c>
    </row>
    <row r="498" spans="1:65" s="2" customFormat="1" ht="11.25">
      <c r="A498" s="37"/>
      <c r="B498" s="38"/>
      <c r="C498" s="39"/>
      <c r="D498" s="195" t="s">
        <v>174</v>
      </c>
      <c r="E498" s="39"/>
      <c r="F498" s="196" t="s">
        <v>742</v>
      </c>
      <c r="G498" s="39"/>
      <c r="H498" s="39"/>
      <c r="I498" s="197"/>
      <c r="J498" s="39"/>
      <c r="K498" s="39"/>
      <c r="L498" s="42"/>
      <c r="M498" s="198"/>
      <c r="N498" s="199"/>
      <c r="O498" s="67"/>
      <c r="P498" s="67"/>
      <c r="Q498" s="67"/>
      <c r="R498" s="67"/>
      <c r="S498" s="67"/>
      <c r="T498" s="68"/>
      <c r="U498" s="37"/>
      <c r="V498" s="37"/>
      <c r="W498" s="37"/>
      <c r="X498" s="37"/>
      <c r="Y498" s="37"/>
      <c r="Z498" s="37"/>
      <c r="AA498" s="37"/>
      <c r="AB498" s="37"/>
      <c r="AC498" s="37"/>
      <c r="AD498" s="37"/>
      <c r="AE498" s="37"/>
      <c r="AT498" s="20" t="s">
        <v>174</v>
      </c>
      <c r="AU498" s="20" t="s">
        <v>83</v>
      </c>
    </row>
    <row r="499" spans="1:65" s="13" customFormat="1" ht="11.25">
      <c r="B499" s="200"/>
      <c r="C499" s="201"/>
      <c r="D499" s="202" t="s">
        <v>176</v>
      </c>
      <c r="E499" s="203" t="s">
        <v>21</v>
      </c>
      <c r="F499" s="204" t="s">
        <v>743</v>
      </c>
      <c r="G499" s="201"/>
      <c r="H499" s="205">
        <v>32.200000000000003</v>
      </c>
      <c r="I499" s="206"/>
      <c r="J499" s="201"/>
      <c r="K499" s="201"/>
      <c r="L499" s="207"/>
      <c r="M499" s="208"/>
      <c r="N499" s="209"/>
      <c r="O499" s="209"/>
      <c r="P499" s="209"/>
      <c r="Q499" s="209"/>
      <c r="R499" s="209"/>
      <c r="S499" s="209"/>
      <c r="T499" s="210"/>
      <c r="AT499" s="211" t="s">
        <v>176</v>
      </c>
      <c r="AU499" s="211" t="s">
        <v>83</v>
      </c>
      <c r="AV499" s="13" t="s">
        <v>83</v>
      </c>
      <c r="AW499" s="13" t="s">
        <v>34</v>
      </c>
      <c r="AX499" s="13" t="s">
        <v>73</v>
      </c>
      <c r="AY499" s="211" t="s">
        <v>165</v>
      </c>
    </row>
    <row r="500" spans="1:65" s="14" customFormat="1" ht="11.25">
      <c r="B500" s="212"/>
      <c r="C500" s="213"/>
      <c r="D500" s="202" t="s">
        <v>176</v>
      </c>
      <c r="E500" s="214" t="s">
        <v>21</v>
      </c>
      <c r="F500" s="215" t="s">
        <v>178</v>
      </c>
      <c r="G500" s="213"/>
      <c r="H500" s="216">
        <v>32.200000000000003</v>
      </c>
      <c r="I500" s="217"/>
      <c r="J500" s="213"/>
      <c r="K500" s="213"/>
      <c r="L500" s="218"/>
      <c r="M500" s="219"/>
      <c r="N500" s="220"/>
      <c r="O500" s="220"/>
      <c r="P500" s="220"/>
      <c r="Q500" s="220"/>
      <c r="R500" s="220"/>
      <c r="S500" s="220"/>
      <c r="T500" s="221"/>
      <c r="AT500" s="222" t="s">
        <v>176</v>
      </c>
      <c r="AU500" s="222" t="s">
        <v>83</v>
      </c>
      <c r="AV500" s="14" t="s">
        <v>93</v>
      </c>
      <c r="AW500" s="14" t="s">
        <v>34</v>
      </c>
      <c r="AX500" s="14" t="s">
        <v>81</v>
      </c>
      <c r="AY500" s="222" t="s">
        <v>165</v>
      </c>
    </row>
    <row r="501" spans="1:65" s="2" customFormat="1" ht="16.5" customHeight="1">
      <c r="A501" s="37"/>
      <c r="B501" s="38"/>
      <c r="C501" s="182" t="s">
        <v>744</v>
      </c>
      <c r="D501" s="182" t="s">
        <v>167</v>
      </c>
      <c r="E501" s="183" t="s">
        <v>745</v>
      </c>
      <c r="F501" s="184" t="s">
        <v>746</v>
      </c>
      <c r="G501" s="185" t="s">
        <v>113</v>
      </c>
      <c r="H501" s="186">
        <v>57.82</v>
      </c>
      <c r="I501" s="187"/>
      <c r="J501" s="188">
        <f>ROUND(I501*H501,2)</f>
        <v>0</v>
      </c>
      <c r="K501" s="184" t="s">
        <v>171</v>
      </c>
      <c r="L501" s="42"/>
      <c r="M501" s="189" t="s">
        <v>21</v>
      </c>
      <c r="N501" s="190" t="s">
        <v>44</v>
      </c>
      <c r="O501" s="67"/>
      <c r="P501" s="191">
        <f>O501*H501</f>
        <v>0</v>
      </c>
      <c r="Q501" s="191">
        <v>5.0000000000000002E-5</v>
      </c>
      <c r="R501" s="191">
        <f>Q501*H501</f>
        <v>2.8910000000000003E-3</v>
      </c>
      <c r="S501" s="191">
        <v>0</v>
      </c>
      <c r="T501" s="192">
        <f>S501*H501</f>
        <v>0</v>
      </c>
      <c r="U501" s="37"/>
      <c r="V501" s="37"/>
      <c r="W501" s="37"/>
      <c r="X501" s="37"/>
      <c r="Y501" s="37"/>
      <c r="Z501" s="37"/>
      <c r="AA501" s="37"/>
      <c r="AB501" s="37"/>
      <c r="AC501" s="37"/>
      <c r="AD501" s="37"/>
      <c r="AE501" s="37"/>
      <c r="AR501" s="193" t="s">
        <v>272</v>
      </c>
      <c r="AT501" s="193" t="s">
        <v>167</v>
      </c>
      <c r="AU501" s="193" t="s">
        <v>83</v>
      </c>
      <c r="AY501" s="20" t="s">
        <v>165</v>
      </c>
      <c r="BE501" s="194">
        <f>IF(N501="základní",J501,0)</f>
        <v>0</v>
      </c>
      <c r="BF501" s="194">
        <f>IF(N501="snížená",J501,0)</f>
        <v>0</v>
      </c>
      <c r="BG501" s="194">
        <f>IF(N501="zákl. přenesená",J501,0)</f>
        <v>0</v>
      </c>
      <c r="BH501" s="194">
        <f>IF(N501="sníž. přenesená",J501,0)</f>
        <v>0</v>
      </c>
      <c r="BI501" s="194">
        <f>IF(N501="nulová",J501,0)</f>
        <v>0</v>
      </c>
      <c r="BJ501" s="20" t="s">
        <v>81</v>
      </c>
      <c r="BK501" s="194">
        <f>ROUND(I501*H501,2)</f>
        <v>0</v>
      </c>
      <c r="BL501" s="20" t="s">
        <v>272</v>
      </c>
      <c r="BM501" s="193" t="s">
        <v>747</v>
      </c>
    </row>
    <row r="502" spans="1:65" s="2" customFormat="1" ht="11.25">
      <c r="A502" s="37"/>
      <c r="B502" s="38"/>
      <c r="C502" s="39"/>
      <c r="D502" s="195" t="s">
        <v>174</v>
      </c>
      <c r="E502" s="39"/>
      <c r="F502" s="196" t="s">
        <v>748</v>
      </c>
      <c r="G502" s="39"/>
      <c r="H502" s="39"/>
      <c r="I502" s="197"/>
      <c r="J502" s="39"/>
      <c r="K502" s="39"/>
      <c r="L502" s="42"/>
      <c r="M502" s="198"/>
      <c r="N502" s="199"/>
      <c r="O502" s="67"/>
      <c r="P502" s="67"/>
      <c r="Q502" s="67"/>
      <c r="R502" s="67"/>
      <c r="S502" s="67"/>
      <c r="T502" s="68"/>
      <c r="U502" s="37"/>
      <c r="V502" s="37"/>
      <c r="W502" s="37"/>
      <c r="X502" s="37"/>
      <c r="Y502" s="37"/>
      <c r="Z502" s="37"/>
      <c r="AA502" s="37"/>
      <c r="AB502" s="37"/>
      <c r="AC502" s="37"/>
      <c r="AD502" s="37"/>
      <c r="AE502" s="37"/>
      <c r="AT502" s="20" t="s">
        <v>174</v>
      </c>
      <c r="AU502" s="20" t="s">
        <v>83</v>
      </c>
    </row>
    <row r="503" spans="1:65" s="13" customFormat="1" ht="11.25">
      <c r="B503" s="200"/>
      <c r="C503" s="201"/>
      <c r="D503" s="202" t="s">
        <v>176</v>
      </c>
      <c r="E503" s="203" t="s">
        <v>21</v>
      </c>
      <c r="F503" s="204" t="s">
        <v>650</v>
      </c>
      <c r="G503" s="201"/>
      <c r="H503" s="205">
        <v>54.6</v>
      </c>
      <c r="I503" s="206"/>
      <c r="J503" s="201"/>
      <c r="K503" s="201"/>
      <c r="L503" s="207"/>
      <c r="M503" s="208"/>
      <c r="N503" s="209"/>
      <c r="O503" s="209"/>
      <c r="P503" s="209"/>
      <c r="Q503" s="209"/>
      <c r="R503" s="209"/>
      <c r="S503" s="209"/>
      <c r="T503" s="210"/>
      <c r="AT503" s="211" t="s">
        <v>176</v>
      </c>
      <c r="AU503" s="211" t="s">
        <v>83</v>
      </c>
      <c r="AV503" s="13" t="s">
        <v>83</v>
      </c>
      <c r="AW503" s="13" t="s">
        <v>34</v>
      </c>
      <c r="AX503" s="13" t="s">
        <v>73</v>
      </c>
      <c r="AY503" s="211" t="s">
        <v>165</v>
      </c>
    </row>
    <row r="504" spans="1:65" s="13" customFormat="1" ht="11.25">
      <c r="B504" s="200"/>
      <c r="C504" s="201"/>
      <c r="D504" s="202" t="s">
        <v>176</v>
      </c>
      <c r="E504" s="203" t="s">
        <v>21</v>
      </c>
      <c r="F504" s="204" t="s">
        <v>651</v>
      </c>
      <c r="G504" s="201"/>
      <c r="H504" s="205">
        <v>3.22</v>
      </c>
      <c r="I504" s="206"/>
      <c r="J504" s="201"/>
      <c r="K504" s="201"/>
      <c r="L504" s="207"/>
      <c r="M504" s="208"/>
      <c r="N504" s="209"/>
      <c r="O504" s="209"/>
      <c r="P504" s="209"/>
      <c r="Q504" s="209"/>
      <c r="R504" s="209"/>
      <c r="S504" s="209"/>
      <c r="T504" s="210"/>
      <c r="AT504" s="211" t="s">
        <v>176</v>
      </c>
      <c r="AU504" s="211" t="s">
        <v>83</v>
      </c>
      <c r="AV504" s="13" t="s">
        <v>83</v>
      </c>
      <c r="AW504" s="13" t="s">
        <v>34</v>
      </c>
      <c r="AX504" s="13" t="s">
        <v>73</v>
      </c>
      <c r="AY504" s="211" t="s">
        <v>165</v>
      </c>
    </row>
    <row r="505" spans="1:65" s="14" customFormat="1" ht="11.25">
      <c r="B505" s="212"/>
      <c r="C505" s="213"/>
      <c r="D505" s="202" t="s">
        <v>176</v>
      </c>
      <c r="E505" s="214" t="s">
        <v>21</v>
      </c>
      <c r="F505" s="215" t="s">
        <v>178</v>
      </c>
      <c r="G505" s="213"/>
      <c r="H505" s="216">
        <v>57.82</v>
      </c>
      <c r="I505" s="217"/>
      <c r="J505" s="213"/>
      <c r="K505" s="213"/>
      <c r="L505" s="218"/>
      <c r="M505" s="219"/>
      <c r="N505" s="220"/>
      <c r="O505" s="220"/>
      <c r="P505" s="220"/>
      <c r="Q505" s="220"/>
      <c r="R505" s="220"/>
      <c r="S505" s="220"/>
      <c r="T505" s="221"/>
      <c r="AT505" s="222" t="s">
        <v>176</v>
      </c>
      <c r="AU505" s="222" t="s">
        <v>83</v>
      </c>
      <c r="AV505" s="14" t="s">
        <v>93</v>
      </c>
      <c r="AW505" s="14" t="s">
        <v>34</v>
      </c>
      <c r="AX505" s="14" t="s">
        <v>81</v>
      </c>
      <c r="AY505" s="222" t="s">
        <v>165</v>
      </c>
    </row>
    <row r="506" spans="1:65" s="2" customFormat="1" ht="24.2" customHeight="1">
      <c r="A506" s="37"/>
      <c r="B506" s="38"/>
      <c r="C506" s="182" t="s">
        <v>749</v>
      </c>
      <c r="D506" s="182" t="s">
        <v>167</v>
      </c>
      <c r="E506" s="183" t="s">
        <v>750</v>
      </c>
      <c r="F506" s="184" t="s">
        <v>751</v>
      </c>
      <c r="G506" s="185" t="s">
        <v>181</v>
      </c>
      <c r="H506" s="186">
        <v>2.4700000000000002</v>
      </c>
      <c r="I506" s="187"/>
      <c r="J506" s="188">
        <f>ROUND(I506*H506,2)</f>
        <v>0</v>
      </c>
      <c r="K506" s="184" t="s">
        <v>171</v>
      </c>
      <c r="L506" s="42"/>
      <c r="M506" s="189" t="s">
        <v>21</v>
      </c>
      <c r="N506" s="190" t="s">
        <v>44</v>
      </c>
      <c r="O506" s="67"/>
      <c r="P506" s="191">
        <f>O506*H506</f>
        <v>0</v>
      </c>
      <c r="Q506" s="191">
        <v>0</v>
      </c>
      <c r="R506" s="191">
        <f>Q506*H506</f>
        <v>0</v>
      </c>
      <c r="S506" s="191">
        <v>0</v>
      </c>
      <c r="T506" s="192">
        <f>S506*H506</f>
        <v>0</v>
      </c>
      <c r="U506" s="37"/>
      <c r="V506" s="37"/>
      <c r="W506" s="37"/>
      <c r="X506" s="37"/>
      <c r="Y506" s="37"/>
      <c r="Z506" s="37"/>
      <c r="AA506" s="37"/>
      <c r="AB506" s="37"/>
      <c r="AC506" s="37"/>
      <c r="AD506" s="37"/>
      <c r="AE506" s="37"/>
      <c r="AR506" s="193" t="s">
        <v>272</v>
      </c>
      <c r="AT506" s="193" t="s">
        <v>167</v>
      </c>
      <c r="AU506" s="193" t="s">
        <v>83</v>
      </c>
      <c r="AY506" s="20" t="s">
        <v>165</v>
      </c>
      <c r="BE506" s="194">
        <f>IF(N506="základní",J506,0)</f>
        <v>0</v>
      </c>
      <c r="BF506" s="194">
        <f>IF(N506="snížená",J506,0)</f>
        <v>0</v>
      </c>
      <c r="BG506" s="194">
        <f>IF(N506="zákl. přenesená",J506,0)</f>
        <v>0</v>
      </c>
      <c r="BH506" s="194">
        <f>IF(N506="sníž. přenesená",J506,0)</f>
        <v>0</v>
      </c>
      <c r="BI506" s="194">
        <f>IF(N506="nulová",J506,0)</f>
        <v>0</v>
      </c>
      <c r="BJ506" s="20" t="s">
        <v>81</v>
      </c>
      <c r="BK506" s="194">
        <f>ROUND(I506*H506,2)</f>
        <v>0</v>
      </c>
      <c r="BL506" s="20" t="s">
        <v>272</v>
      </c>
      <c r="BM506" s="193" t="s">
        <v>752</v>
      </c>
    </row>
    <row r="507" spans="1:65" s="2" customFormat="1" ht="11.25">
      <c r="A507" s="37"/>
      <c r="B507" s="38"/>
      <c r="C507" s="39"/>
      <c r="D507" s="195" t="s">
        <v>174</v>
      </c>
      <c r="E507" s="39"/>
      <c r="F507" s="196" t="s">
        <v>753</v>
      </c>
      <c r="G507" s="39"/>
      <c r="H507" s="39"/>
      <c r="I507" s="197"/>
      <c r="J507" s="39"/>
      <c r="K507" s="39"/>
      <c r="L507" s="42"/>
      <c r="M507" s="198"/>
      <c r="N507" s="199"/>
      <c r="O507" s="67"/>
      <c r="P507" s="67"/>
      <c r="Q507" s="67"/>
      <c r="R507" s="67"/>
      <c r="S507" s="67"/>
      <c r="T507" s="68"/>
      <c r="U507" s="37"/>
      <c r="V507" s="37"/>
      <c r="W507" s="37"/>
      <c r="X507" s="37"/>
      <c r="Y507" s="37"/>
      <c r="Z507" s="37"/>
      <c r="AA507" s="37"/>
      <c r="AB507" s="37"/>
      <c r="AC507" s="37"/>
      <c r="AD507" s="37"/>
      <c r="AE507" s="37"/>
      <c r="AT507" s="20" t="s">
        <v>174</v>
      </c>
      <c r="AU507" s="20" t="s">
        <v>83</v>
      </c>
    </row>
    <row r="508" spans="1:65" s="12" customFormat="1" ht="22.9" customHeight="1">
      <c r="B508" s="166"/>
      <c r="C508" s="167"/>
      <c r="D508" s="168" t="s">
        <v>72</v>
      </c>
      <c r="E508" s="180" t="s">
        <v>754</v>
      </c>
      <c r="F508" s="180" t="s">
        <v>755</v>
      </c>
      <c r="G508" s="167"/>
      <c r="H508" s="167"/>
      <c r="I508" s="170"/>
      <c r="J508" s="181">
        <f>BK508</f>
        <v>0</v>
      </c>
      <c r="K508" s="167"/>
      <c r="L508" s="172"/>
      <c r="M508" s="173"/>
      <c r="N508" s="174"/>
      <c r="O508" s="174"/>
      <c r="P508" s="175">
        <f>SUM(P509:P568)</f>
        <v>0</v>
      </c>
      <c r="Q508" s="174"/>
      <c r="R508" s="175">
        <f>SUM(R509:R568)</f>
        <v>3.2325969999999993</v>
      </c>
      <c r="S508" s="174"/>
      <c r="T508" s="176">
        <f>SUM(T509:T568)</f>
        <v>1.0550115</v>
      </c>
      <c r="AR508" s="177" t="s">
        <v>83</v>
      </c>
      <c r="AT508" s="178" t="s">
        <v>72</v>
      </c>
      <c r="AU508" s="178" t="s">
        <v>81</v>
      </c>
      <c r="AY508" s="177" t="s">
        <v>165</v>
      </c>
      <c r="BK508" s="179">
        <f>SUM(BK509:BK568)</f>
        <v>0</v>
      </c>
    </row>
    <row r="509" spans="1:65" s="2" customFormat="1" ht="16.5" customHeight="1">
      <c r="A509" s="37"/>
      <c r="B509" s="38"/>
      <c r="C509" s="182" t="s">
        <v>756</v>
      </c>
      <c r="D509" s="182" t="s">
        <v>167</v>
      </c>
      <c r="E509" s="183" t="s">
        <v>757</v>
      </c>
      <c r="F509" s="184" t="s">
        <v>758</v>
      </c>
      <c r="G509" s="185" t="s">
        <v>113</v>
      </c>
      <c r="H509" s="186">
        <v>279.14999999999998</v>
      </c>
      <c r="I509" s="187"/>
      <c r="J509" s="188">
        <f>ROUND(I509*H509,2)</f>
        <v>0</v>
      </c>
      <c r="K509" s="184" t="s">
        <v>171</v>
      </c>
      <c r="L509" s="42"/>
      <c r="M509" s="189" t="s">
        <v>21</v>
      </c>
      <c r="N509" s="190" t="s">
        <v>44</v>
      </c>
      <c r="O509" s="67"/>
      <c r="P509" s="191">
        <f>O509*H509</f>
        <v>0</v>
      </c>
      <c r="Q509" s="191">
        <v>0</v>
      </c>
      <c r="R509" s="191">
        <f>Q509*H509</f>
        <v>0</v>
      </c>
      <c r="S509" s="191">
        <v>0</v>
      </c>
      <c r="T509" s="192">
        <f>S509*H509</f>
        <v>0</v>
      </c>
      <c r="U509" s="37"/>
      <c r="V509" s="37"/>
      <c r="W509" s="37"/>
      <c r="X509" s="37"/>
      <c r="Y509" s="37"/>
      <c r="Z509" s="37"/>
      <c r="AA509" s="37"/>
      <c r="AB509" s="37"/>
      <c r="AC509" s="37"/>
      <c r="AD509" s="37"/>
      <c r="AE509" s="37"/>
      <c r="AR509" s="193" t="s">
        <v>272</v>
      </c>
      <c r="AT509" s="193" t="s">
        <v>167</v>
      </c>
      <c r="AU509" s="193" t="s">
        <v>83</v>
      </c>
      <c r="AY509" s="20" t="s">
        <v>165</v>
      </c>
      <c r="BE509" s="194">
        <f>IF(N509="základní",J509,0)</f>
        <v>0</v>
      </c>
      <c r="BF509" s="194">
        <f>IF(N509="snížená",J509,0)</f>
        <v>0</v>
      </c>
      <c r="BG509" s="194">
        <f>IF(N509="zákl. přenesená",J509,0)</f>
        <v>0</v>
      </c>
      <c r="BH509" s="194">
        <f>IF(N509="sníž. přenesená",J509,0)</f>
        <v>0</v>
      </c>
      <c r="BI509" s="194">
        <f>IF(N509="nulová",J509,0)</f>
        <v>0</v>
      </c>
      <c r="BJ509" s="20" t="s">
        <v>81</v>
      </c>
      <c r="BK509" s="194">
        <f>ROUND(I509*H509,2)</f>
        <v>0</v>
      </c>
      <c r="BL509" s="20" t="s">
        <v>272</v>
      </c>
      <c r="BM509" s="193" t="s">
        <v>759</v>
      </c>
    </row>
    <row r="510" spans="1:65" s="2" customFormat="1" ht="11.25">
      <c r="A510" s="37"/>
      <c r="B510" s="38"/>
      <c r="C510" s="39"/>
      <c r="D510" s="195" t="s">
        <v>174</v>
      </c>
      <c r="E510" s="39"/>
      <c r="F510" s="196" t="s">
        <v>760</v>
      </c>
      <c r="G510" s="39"/>
      <c r="H510" s="39"/>
      <c r="I510" s="197"/>
      <c r="J510" s="39"/>
      <c r="K510" s="39"/>
      <c r="L510" s="42"/>
      <c r="M510" s="198"/>
      <c r="N510" s="199"/>
      <c r="O510" s="67"/>
      <c r="P510" s="67"/>
      <c r="Q510" s="67"/>
      <c r="R510" s="67"/>
      <c r="S510" s="67"/>
      <c r="T510" s="68"/>
      <c r="U510" s="37"/>
      <c r="V510" s="37"/>
      <c r="W510" s="37"/>
      <c r="X510" s="37"/>
      <c r="Y510" s="37"/>
      <c r="Z510" s="37"/>
      <c r="AA510" s="37"/>
      <c r="AB510" s="37"/>
      <c r="AC510" s="37"/>
      <c r="AD510" s="37"/>
      <c r="AE510" s="37"/>
      <c r="AT510" s="20" t="s">
        <v>174</v>
      </c>
      <c r="AU510" s="20" t="s">
        <v>83</v>
      </c>
    </row>
    <row r="511" spans="1:65" s="13" customFormat="1" ht="11.25">
      <c r="B511" s="200"/>
      <c r="C511" s="201"/>
      <c r="D511" s="202" t="s">
        <v>176</v>
      </c>
      <c r="E511" s="203" t="s">
        <v>21</v>
      </c>
      <c r="F511" s="204" t="s">
        <v>761</v>
      </c>
      <c r="G511" s="201"/>
      <c r="H511" s="205">
        <v>279.14999999999998</v>
      </c>
      <c r="I511" s="206"/>
      <c r="J511" s="201"/>
      <c r="K511" s="201"/>
      <c r="L511" s="207"/>
      <c r="M511" s="208"/>
      <c r="N511" s="209"/>
      <c r="O511" s="209"/>
      <c r="P511" s="209"/>
      <c r="Q511" s="209"/>
      <c r="R511" s="209"/>
      <c r="S511" s="209"/>
      <c r="T511" s="210"/>
      <c r="AT511" s="211" t="s">
        <v>176</v>
      </c>
      <c r="AU511" s="211" t="s">
        <v>83</v>
      </c>
      <c r="AV511" s="13" t="s">
        <v>83</v>
      </c>
      <c r="AW511" s="13" t="s">
        <v>34</v>
      </c>
      <c r="AX511" s="13" t="s">
        <v>73</v>
      </c>
      <c r="AY511" s="211" t="s">
        <v>165</v>
      </c>
    </row>
    <row r="512" spans="1:65" s="14" customFormat="1" ht="11.25">
      <c r="B512" s="212"/>
      <c r="C512" s="213"/>
      <c r="D512" s="202" t="s">
        <v>176</v>
      </c>
      <c r="E512" s="214" t="s">
        <v>21</v>
      </c>
      <c r="F512" s="215" t="s">
        <v>178</v>
      </c>
      <c r="G512" s="213"/>
      <c r="H512" s="216">
        <v>279.14999999999998</v>
      </c>
      <c r="I512" s="217"/>
      <c r="J512" s="213"/>
      <c r="K512" s="213"/>
      <c r="L512" s="218"/>
      <c r="M512" s="219"/>
      <c r="N512" s="220"/>
      <c r="O512" s="220"/>
      <c r="P512" s="220"/>
      <c r="Q512" s="220"/>
      <c r="R512" s="220"/>
      <c r="S512" s="220"/>
      <c r="T512" s="221"/>
      <c r="AT512" s="222" t="s">
        <v>176</v>
      </c>
      <c r="AU512" s="222" t="s">
        <v>83</v>
      </c>
      <c r="AV512" s="14" t="s">
        <v>93</v>
      </c>
      <c r="AW512" s="14" t="s">
        <v>34</v>
      </c>
      <c r="AX512" s="14" t="s">
        <v>81</v>
      </c>
      <c r="AY512" s="222" t="s">
        <v>165</v>
      </c>
    </row>
    <row r="513" spans="1:65" s="2" customFormat="1" ht="16.5" customHeight="1">
      <c r="A513" s="37"/>
      <c r="B513" s="38"/>
      <c r="C513" s="182" t="s">
        <v>762</v>
      </c>
      <c r="D513" s="182" t="s">
        <v>167</v>
      </c>
      <c r="E513" s="183" t="s">
        <v>763</v>
      </c>
      <c r="F513" s="184" t="s">
        <v>764</v>
      </c>
      <c r="G513" s="185" t="s">
        <v>113</v>
      </c>
      <c r="H513" s="186">
        <v>558.29999999999995</v>
      </c>
      <c r="I513" s="187"/>
      <c r="J513" s="188">
        <f>ROUND(I513*H513,2)</f>
        <v>0</v>
      </c>
      <c r="K513" s="184" t="s">
        <v>171</v>
      </c>
      <c r="L513" s="42"/>
      <c r="M513" s="189" t="s">
        <v>21</v>
      </c>
      <c r="N513" s="190" t="s">
        <v>44</v>
      </c>
      <c r="O513" s="67"/>
      <c r="P513" s="191">
        <f>O513*H513</f>
        <v>0</v>
      </c>
      <c r="Q513" s="191">
        <v>0</v>
      </c>
      <c r="R513" s="191">
        <f>Q513*H513</f>
        <v>0</v>
      </c>
      <c r="S513" s="191">
        <v>0</v>
      </c>
      <c r="T513" s="192">
        <f>S513*H513</f>
        <v>0</v>
      </c>
      <c r="U513" s="37"/>
      <c r="V513" s="37"/>
      <c r="W513" s="37"/>
      <c r="X513" s="37"/>
      <c r="Y513" s="37"/>
      <c r="Z513" s="37"/>
      <c r="AA513" s="37"/>
      <c r="AB513" s="37"/>
      <c r="AC513" s="37"/>
      <c r="AD513" s="37"/>
      <c r="AE513" s="37"/>
      <c r="AR513" s="193" t="s">
        <v>272</v>
      </c>
      <c r="AT513" s="193" t="s">
        <v>167</v>
      </c>
      <c r="AU513" s="193" t="s">
        <v>83</v>
      </c>
      <c r="AY513" s="20" t="s">
        <v>165</v>
      </c>
      <c r="BE513" s="194">
        <f>IF(N513="základní",J513,0)</f>
        <v>0</v>
      </c>
      <c r="BF513" s="194">
        <f>IF(N513="snížená",J513,0)</f>
        <v>0</v>
      </c>
      <c r="BG513" s="194">
        <f>IF(N513="zákl. přenesená",J513,0)</f>
        <v>0</v>
      </c>
      <c r="BH513" s="194">
        <f>IF(N513="sníž. přenesená",J513,0)</f>
        <v>0</v>
      </c>
      <c r="BI513" s="194">
        <f>IF(N513="nulová",J513,0)</f>
        <v>0</v>
      </c>
      <c r="BJ513" s="20" t="s">
        <v>81</v>
      </c>
      <c r="BK513" s="194">
        <f>ROUND(I513*H513,2)</f>
        <v>0</v>
      </c>
      <c r="BL513" s="20" t="s">
        <v>272</v>
      </c>
      <c r="BM513" s="193" t="s">
        <v>765</v>
      </c>
    </row>
    <row r="514" spans="1:65" s="2" customFormat="1" ht="11.25">
      <c r="A514" s="37"/>
      <c r="B514" s="38"/>
      <c r="C514" s="39"/>
      <c r="D514" s="195" t="s">
        <v>174</v>
      </c>
      <c r="E514" s="39"/>
      <c r="F514" s="196" t="s">
        <v>766</v>
      </c>
      <c r="G514" s="39"/>
      <c r="H514" s="39"/>
      <c r="I514" s="197"/>
      <c r="J514" s="39"/>
      <c r="K514" s="39"/>
      <c r="L514" s="42"/>
      <c r="M514" s="198"/>
      <c r="N514" s="199"/>
      <c r="O514" s="67"/>
      <c r="P514" s="67"/>
      <c r="Q514" s="67"/>
      <c r="R514" s="67"/>
      <c r="S514" s="67"/>
      <c r="T514" s="68"/>
      <c r="U514" s="37"/>
      <c r="V514" s="37"/>
      <c r="W514" s="37"/>
      <c r="X514" s="37"/>
      <c r="Y514" s="37"/>
      <c r="Z514" s="37"/>
      <c r="AA514" s="37"/>
      <c r="AB514" s="37"/>
      <c r="AC514" s="37"/>
      <c r="AD514" s="37"/>
      <c r="AE514" s="37"/>
      <c r="AT514" s="20" t="s">
        <v>174</v>
      </c>
      <c r="AU514" s="20" t="s">
        <v>83</v>
      </c>
    </row>
    <row r="515" spans="1:65" s="13" customFormat="1" ht="11.25">
      <c r="B515" s="200"/>
      <c r="C515" s="201"/>
      <c r="D515" s="202" t="s">
        <v>176</v>
      </c>
      <c r="E515" s="203" t="s">
        <v>21</v>
      </c>
      <c r="F515" s="204" t="s">
        <v>767</v>
      </c>
      <c r="G515" s="201"/>
      <c r="H515" s="205">
        <v>558.29999999999995</v>
      </c>
      <c r="I515" s="206"/>
      <c r="J515" s="201"/>
      <c r="K515" s="201"/>
      <c r="L515" s="207"/>
      <c r="M515" s="208"/>
      <c r="N515" s="209"/>
      <c r="O515" s="209"/>
      <c r="P515" s="209"/>
      <c r="Q515" s="209"/>
      <c r="R515" s="209"/>
      <c r="S515" s="209"/>
      <c r="T515" s="210"/>
      <c r="AT515" s="211" t="s">
        <v>176</v>
      </c>
      <c r="AU515" s="211" t="s">
        <v>83</v>
      </c>
      <c r="AV515" s="13" t="s">
        <v>83</v>
      </c>
      <c r="AW515" s="13" t="s">
        <v>34</v>
      </c>
      <c r="AX515" s="13" t="s">
        <v>73</v>
      </c>
      <c r="AY515" s="211" t="s">
        <v>165</v>
      </c>
    </row>
    <row r="516" spans="1:65" s="14" customFormat="1" ht="11.25">
      <c r="B516" s="212"/>
      <c r="C516" s="213"/>
      <c r="D516" s="202" t="s">
        <v>176</v>
      </c>
      <c r="E516" s="214" t="s">
        <v>21</v>
      </c>
      <c r="F516" s="215" t="s">
        <v>178</v>
      </c>
      <c r="G516" s="213"/>
      <c r="H516" s="216">
        <v>558.29999999999995</v>
      </c>
      <c r="I516" s="217"/>
      <c r="J516" s="213"/>
      <c r="K516" s="213"/>
      <c r="L516" s="218"/>
      <c r="M516" s="219"/>
      <c r="N516" s="220"/>
      <c r="O516" s="220"/>
      <c r="P516" s="220"/>
      <c r="Q516" s="220"/>
      <c r="R516" s="220"/>
      <c r="S516" s="220"/>
      <c r="T516" s="221"/>
      <c r="AT516" s="222" t="s">
        <v>176</v>
      </c>
      <c r="AU516" s="222" t="s">
        <v>83</v>
      </c>
      <c r="AV516" s="14" t="s">
        <v>93</v>
      </c>
      <c r="AW516" s="14" t="s">
        <v>34</v>
      </c>
      <c r="AX516" s="14" t="s">
        <v>81</v>
      </c>
      <c r="AY516" s="222" t="s">
        <v>165</v>
      </c>
    </row>
    <row r="517" spans="1:65" s="2" customFormat="1" ht="16.5" customHeight="1">
      <c r="A517" s="37"/>
      <c r="B517" s="38"/>
      <c r="C517" s="182" t="s">
        <v>768</v>
      </c>
      <c r="D517" s="182" t="s">
        <v>167</v>
      </c>
      <c r="E517" s="183" t="s">
        <v>769</v>
      </c>
      <c r="F517" s="184" t="s">
        <v>770</v>
      </c>
      <c r="G517" s="185" t="s">
        <v>113</v>
      </c>
      <c r="H517" s="186">
        <v>279.14999999999998</v>
      </c>
      <c r="I517" s="187"/>
      <c r="J517" s="188">
        <f>ROUND(I517*H517,2)</f>
        <v>0</v>
      </c>
      <c r="K517" s="184" t="s">
        <v>171</v>
      </c>
      <c r="L517" s="42"/>
      <c r="M517" s="189" t="s">
        <v>21</v>
      </c>
      <c r="N517" s="190" t="s">
        <v>44</v>
      </c>
      <c r="O517" s="67"/>
      <c r="P517" s="191">
        <f>O517*H517</f>
        <v>0</v>
      </c>
      <c r="Q517" s="191">
        <v>3.0000000000000001E-5</v>
      </c>
      <c r="R517" s="191">
        <f>Q517*H517</f>
        <v>8.3745E-3</v>
      </c>
      <c r="S517" s="191">
        <v>0</v>
      </c>
      <c r="T517" s="192">
        <f>S517*H517</f>
        <v>0</v>
      </c>
      <c r="U517" s="37"/>
      <c r="V517" s="37"/>
      <c r="W517" s="37"/>
      <c r="X517" s="37"/>
      <c r="Y517" s="37"/>
      <c r="Z517" s="37"/>
      <c r="AA517" s="37"/>
      <c r="AB517" s="37"/>
      <c r="AC517" s="37"/>
      <c r="AD517" s="37"/>
      <c r="AE517" s="37"/>
      <c r="AR517" s="193" t="s">
        <v>272</v>
      </c>
      <c r="AT517" s="193" t="s">
        <v>167</v>
      </c>
      <c r="AU517" s="193" t="s">
        <v>83</v>
      </c>
      <c r="AY517" s="20" t="s">
        <v>165</v>
      </c>
      <c r="BE517" s="194">
        <f>IF(N517="základní",J517,0)</f>
        <v>0</v>
      </c>
      <c r="BF517" s="194">
        <f>IF(N517="snížená",J517,0)</f>
        <v>0</v>
      </c>
      <c r="BG517" s="194">
        <f>IF(N517="zákl. přenesená",J517,0)</f>
        <v>0</v>
      </c>
      <c r="BH517" s="194">
        <f>IF(N517="sníž. přenesená",J517,0)</f>
        <v>0</v>
      </c>
      <c r="BI517" s="194">
        <f>IF(N517="nulová",J517,0)</f>
        <v>0</v>
      </c>
      <c r="BJ517" s="20" t="s">
        <v>81</v>
      </c>
      <c r="BK517" s="194">
        <f>ROUND(I517*H517,2)</f>
        <v>0</v>
      </c>
      <c r="BL517" s="20" t="s">
        <v>272</v>
      </c>
      <c r="BM517" s="193" t="s">
        <v>771</v>
      </c>
    </row>
    <row r="518" spans="1:65" s="2" customFormat="1" ht="11.25">
      <c r="A518" s="37"/>
      <c r="B518" s="38"/>
      <c r="C518" s="39"/>
      <c r="D518" s="195" t="s">
        <v>174</v>
      </c>
      <c r="E518" s="39"/>
      <c r="F518" s="196" t="s">
        <v>772</v>
      </c>
      <c r="G518" s="39"/>
      <c r="H518" s="39"/>
      <c r="I518" s="197"/>
      <c r="J518" s="39"/>
      <c r="K518" s="39"/>
      <c r="L518" s="42"/>
      <c r="M518" s="198"/>
      <c r="N518" s="199"/>
      <c r="O518" s="67"/>
      <c r="P518" s="67"/>
      <c r="Q518" s="67"/>
      <c r="R518" s="67"/>
      <c r="S518" s="67"/>
      <c r="T518" s="68"/>
      <c r="U518" s="37"/>
      <c r="V518" s="37"/>
      <c r="W518" s="37"/>
      <c r="X518" s="37"/>
      <c r="Y518" s="37"/>
      <c r="Z518" s="37"/>
      <c r="AA518" s="37"/>
      <c r="AB518" s="37"/>
      <c r="AC518" s="37"/>
      <c r="AD518" s="37"/>
      <c r="AE518" s="37"/>
      <c r="AT518" s="20" t="s">
        <v>174</v>
      </c>
      <c r="AU518" s="20" t="s">
        <v>83</v>
      </c>
    </row>
    <row r="519" spans="1:65" s="13" customFormat="1" ht="11.25">
      <c r="B519" s="200"/>
      <c r="C519" s="201"/>
      <c r="D519" s="202" t="s">
        <v>176</v>
      </c>
      <c r="E519" s="203" t="s">
        <v>21</v>
      </c>
      <c r="F519" s="204" t="s">
        <v>761</v>
      </c>
      <c r="G519" s="201"/>
      <c r="H519" s="205">
        <v>279.14999999999998</v>
      </c>
      <c r="I519" s="206"/>
      <c r="J519" s="201"/>
      <c r="K519" s="201"/>
      <c r="L519" s="207"/>
      <c r="M519" s="208"/>
      <c r="N519" s="209"/>
      <c r="O519" s="209"/>
      <c r="P519" s="209"/>
      <c r="Q519" s="209"/>
      <c r="R519" s="209"/>
      <c r="S519" s="209"/>
      <c r="T519" s="210"/>
      <c r="AT519" s="211" t="s">
        <v>176</v>
      </c>
      <c r="AU519" s="211" t="s">
        <v>83</v>
      </c>
      <c r="AV519" s="13" t="s">
        <v>83</v>
      </c>
      <c r="AW519" s="13" t="s">
        <v>34</v>
      </c>
      <c r="AX519" s="13" t="s">
        <v>73</v>
      </c>
      <c r="AY519" s="211" t="s">
        <v>165</v>
      </c>
    </row>
    <row r="520" spans="1:65" s="14" customFormat="1" ht="11.25">
      <c r="B520" s="212"/>
      <c r="C520" s="213"/>
      <c r="D520" s="202" t="s">
        <v>176</v>
      </c>
      <c r="E520" s="214" t="s">
        <v>21</v>
      </c>
      <c r="F520" s="215" t="s">
        <v>178</v>
      </c>
      <c r="G520" s="213"/>
      <c r="H520" s="216">
        <v>279.14999999999998</v>
      </c>
      <c r="I520" s="217"/>
      <c r="J520" s="213"/>
      <c r="K520" s="213"/>
      <c r="L520" s="218"/>
      <c r="M520" s="219"/>
      <c r="N520" s="220"/>
      <c r="O520" s="220"/>
      <c r="P520" s="220"/>
      <c r="Q520" s="220"/>
      <c r="R520" s="220"/>
      <c r="S520" s="220"/>
      <c r="T520" s="221"/>
      <c r="AT520" s="222" t="s">
        <v>176</v>
      </c>
      <c r="AU520" s="222" t="s">
        <v>83</v>
      </c>
      <c r="AV520" s="14" t="s">
        <v>93</v>
      </c>
      <c r="AW520" s="14" t="s">
        <v>34</v>
      </c>
      <c r="AX520" s="14" t="s">
        <v>81</v>
      </c>
      <c r="AY520" s="222" t="s">
        <v>165</v>
      </c>
    </row>
    <row r="521" spans="1:65" s="2" customFormat="1" ht="24.2" customHeight="1">
      <c r="A521" s="37"/>
      <c r="B521" s="38"/>
      <c r="C521" s="182" t="s">
        <v>773</v>
      </c>
      <c r="D521" s="182" t="s">
        <v>167</v>
      </c>
      <c r="E521" s="183" t="s">
        <v>774</v>
      </c>
      <c r="F521" s="184" t="s">
        <v>775</v>
      </c>
      <c r="G521" s="185" t="s">
        <v>113</v>
      </c>
      <c r="H521" s="186">
        <v>279.14999999999998</v>
      </c>
      <c r="I521" s="187"/>
      <c r="J521" s="188">
        <f>ROUND(I521*H521,2)</f>
        <v>0</v>
      </c>
      <c r="K521" s="184" t="s">
        <v>171</v>
      </c>
      <c r="L521" s="42"/>
      <c r="M521" s="189" t="s">
        <v>21</v>
      </c>
      <c r="N521" s="190" t="s">
        <v>44</v>
      </c>
      <c r="O521" s="67"/>
      <c r="P521" s="191">
        <f>O521*H521</f>
        <v>0</v>
      </c>
      <c r="Q521" s="191">
        <v>7.4999999999999997E-3</v>
      </c>
      <c r="R521" s="191">
        <f>Q521*H521</f>
        <v>2.0936249999999998</v>
      </c>
      <c r="S521" s="191">
        <v>0</v>
      </c>
      <c r="T521" s="192">
        <f>S521*H521</f>
        <v>0</v>
      </c>
      <c r="U521" s="37"/>
      <c r="V521" s="37"/>
      <c r="W521" s="37"/>
      <c r="X521" s="37"/>
      <c r="Y521" s="37"/>
      <c r="Z521" s="37"/>
      <c r="AA521" s="37"/>
      <c r="AB521" s="37"/>
      <c r="AC521" s="37"/>
      <c r="AD521" s="37"/>
      <c r="AE521" s="37"/>
      <c r="AR521" s="193" t="s">
        <v>272</v>
      </c>
      <c r="AT521" s="193" t="s">
        <v>167</v>
      </c>
      <c r="AU521" s="193" t="s">
        <v>83</v>
      </c>
      <c r="AY521" s="20" t="s">
        <v>165</v>
      </c>
      <c r="BE521" s="194">
        <f>IF(N521="základní",J521,0)</f>
        <v>0</v>
      </c>
      <c r="BF521" s="194">
        <f>IF(N521="snížená",J521,0)</f>
        <v>0</v>
      </c>
      <c r="BG521" s="194">
        <f>IF(N521="zákl. přenesená",J521,0)</f>
        <v>0</v>
      </c>
      <c r="BH521" s="194">
        <f>IF(N521="sníž. přenesená",J521,0)</f>
        <v>0</v>
      </c>
      <c r="BI521" s="194">
        <f>IF(N521="nulová",J521,0)</f>
        <v>0</v>
      </c>
      <c r="BJ521" s="20" t="s">
        <v>81</v>
      </c>
      <c r="BK521" s="194">
        <f>ROUND(I521*H521,2)</f>
        <v>0</v>
      </c>
      <c r="BL521" s="20" t="s">
        <v>272</v>
      </c>
      <c r="BM521" s="193" t="s">
        <v>776</v>
      </c>
    </row>
    <row r="522" spans="1:65" s="2" customFormat="1" ht="11.25">
      <c r="A522" s="37"/>
      <c r="B522" s="38"/>
      <c r="C522" s="39"/>
      <c r="D522" s="195" t="s">
        <v>174</v>
      </c>
      <c r="E522" s="39"/>
      <c r="F522" s="196" t="s">
        <v>777</v>
      </c>
      <c r="G522" s="39"/>
      <c r="H522" s="39"/>
      <c r="I522" s="197"/>
      <c r="J522" s="39"/>
      <c r="K522" s="39"/>
      <c r="L522" s="42"/>
      <c r="M522" s="198"/>
      <c r="N522" s="199"/>
      <c r="O522" s="67"/>
      <c r="P522" s="67"/>
      <c r="Q522" s="67"/>
      <c r="R522" s="67"/>
      <c r="S522" s="67"/>
      <c r="T522" s="68"/>
      <c r="U522" s="37"/>
      <c r="V522" s="37"/>
      <c r="W522" s="37"/>
      <c r="X522" s="37"/>
      <c r="Y522" s="37"/>
      <c r="Z522" s="37"/>
      <c r="AA522" s="37"/>
      <c r="AB522" s="37"/>
      <c r="AC522" s="37"/>
      <c r="AD522" s="37"/>
      <c r="AE522" s="37"/>
      <c r="AT522" s="20" t="s">
        <v>174</v>
      </c>
      <c r="AU522" s="20" t="s">
        <v>83</v>
      </c>
    </row>
    <row r="523" spans="1:65" s="13" customFormat="1" ht="11.25">
      <c r="B523" s="200"/>
      <c r="C523" s="201"/>
      <c r="D523" s="202" t="s">
        <v>176</v>
      </c>
      <c r="E523" s="203" t="s">
        <v>21</v>
      </c>
      <c r="F523" s="204" t="s">
        <v>761</v>
      </c>
      <c r="G523" s="201"/>
      <c r="H523" s="205">
        <v>279.14999999999998</v>
      </c>
      <c r="I523" s="206"/>
      <c r="J523" s="201"/>
      <c r="K523" s="201"/>
      <c r="L523" s="207"/>
      <c r="M523" s="208"/>
      <c r="N523" s="209"/>
      <c r="O523" s="209"/>
      <c r="P523" s="209"/>
      <c r="Q523" s="209"/>
      <c r="R523" s="209"/>
      <c r="S523" s="209"/>
      <c r="T523" s="210"/>
      <c r="AT523" s="211" t="s">
        <v>176</v>
      </c>
      <c r="AU523" s="211" t="s">
        <v>83</v>
      </c>
      <c r="AV523" s="13" t="s">
        <v>83</v>
      </c>
      <c r="AW523" s="13" t="s">
        <v>34</v>
      </c>
      <c r="AX523" s="13" t="s">
        <v>73</v>
      </c>
      <c r="AY523" s="211" t="s">
        <v>165</v>
      </c>
    </row>
    <row r="524" spans="1:65" s="14" customFormat="1" ht="11.25">
      <c r="B524" s="212"/>
      <c r="C524" s="213"/>
      <c r="D524" s="202" t="s">
        <v>176</v>
      </c>
      <c r="E524" s="214" t="s">
        <v>21</v>
      </c>
      <c r="F524" s="215" t="s">
        <v>178</v>
      </c>
      <c r="G524" s="213"/>
      <c r="H524" s="216">
        <v>279.14999999999998</v>
      </c>
      <c r="I524" s="217"/>
      <c r="J524" s="213"/>
      <c r="K524" s="213"/>
      <c r="L524" s="218"/>
      <c r="M524" s="219"/>
      <c r="N524" s="220"/>
      <c r="O524" s="220"/>
      <c r="P524" s="220"/>
      <c r="Q524" s="220"/>
      <c r="R524" s="220"/>
      <c r="S524" s="220"/>
      <c r="T524" s="221"/>
      <c r="AT524" s="222" t="s">
        <v>176</v>
      </c>
      <c r="AU524" s="222" t="s">
        <v>83</v>
      </c>
      <c r="AV524" s="14" t="s">
        <v>93</v>
      </c>
      <c r="AW524" s="14" t="s">
        <v>34</v>
      </c>
      <c r="AX524" s="14" t="s">
        <v>81</v>
      </c>
      <c r="AY524" s="222" t="s">
        <v>165</v>
      </c>
    </row>
    <row r="525" spans="1:65" s="2" customFormat="1" ht="16.5" customHeight="1">
      <c r="A525" s="37"/>
      <c r="B525" s="38"/>
      <c r="C525" s="182" t="s">
        <v>778</v>
      </c>
      <c r="D525" s="182" t="s">
        <v>167</v>
      </c>
      <c r="E525" s="183" t="s">
        <v>779</v>
      </c>
      <c r="F525" s="184" t="s">
        <v>780</v>
      </c>
      <c r="G525" s="185" t="s">
        <v>113</v>
      </c>
      <c r="H525" s="186">
        <v>332.2</v>
      </c>
      <c r="I525" s="187"/>
      <c r="J525" s="188">
        <f>ROUND(I525*H525,2)</f>
        <v>0</v>
      </c>
      <c r="K525" s="184" t="s">
        <v>171</v>
      </c>
      <c r="L525" s="42"/>
      <c r="M525" s="189" t="s">
        <v>21</v>
      </c>
      <c r="N525" s="190" t="s">
        <v>44</v>
      </c>
      <c r="O525" s="67"/>
      <c r="P525" s="191">
        <f>O525*H525</f>
        <v>0</v>
      </c>
      <c r="Q525" s="191">
        <v>0</v>
      </c>
      <c r="R525" s="191">
        <f>Q525*H525</f>
        <v>0</v>
      </c>
      <c r="S525" s="191">
        <v>3.0000000000000001E-3</v>
      </c>
      <c r="T525" s="192">
        <f>S525*H525</f>
        <v>0.99660000000000004</v>
      </c>
      <c r="U525" s="37"/>
      <c r="V525" s="37"/>
      <c r="W525" s="37"/>
      <c r="X525" s="37"/>
      <c r="Y525" s="37"/>
      <c r="Z525" s="37"/>
      <c r="AA525" s="37"/>
      <c r="AB525" s="37"/>
      <c r="AC525" s="37"/>
      <c r="AD525" s="37"/>
      <c r="AE525" s="37"/>
      <c r="AR525" s="193" t="s">
        <v>272</v>
      </c>
      <c r="AT525" s="193" t="s">
        <v>167</v>
      </c>
      <c r="AU525" s="193" t="s">
        <v>83</v>
      </c>
      <c r="AY525" s="20" t="s">
        <v>165</v>
      </c>
      <c r="BE525" s="194">
        <f>IF(N525="základní",J525,0)</f>
        <v>0</v>
      </c>
      <c r="BF525" s="194">
        <f>IF(N525="snížená",J525,0)</f>
        <v>0</v>
      </c>
      <c r="BG525" s="194">
        <f>IF(N525="zákl. přenesená",J525,0)</f>
        <v>0</v>
      </c>
      <c r="BH525" s="194">
        <f>IF(N525="sníž. přenesená",J525,0)</f>
        <v>0</v>
      </c>
      <c r="BI525" s="194">
        <f>IF(N525="nulová",J525,0)</f>
        <v>0</v>
      </c>
      <c r="BJ525" s="20" t="s">
        <v>81</v>
      </c>
      <c r="BK525" s="194">
        <f>ROUND(I525*H525,2)</f>
        <v>0</v>
      </c>
      <c r="BL525" s="20" t="s">
        <v>272</v>
      </c>
      <c r="BM525" s="193" t="s">
        <v>781</v>
      </c>
    </row>
    <row r="526" spans="1:65" s="2" customFormat="1" ht="11.25">
      <c r="A526" s="37"/>
      <c r="B526" s="38"/>
      <c r="C526" s="39"/>
      <c r="D526" s="195" t="s">
        <v>174</v>
      </c>
      <c r="E526" s="39"/>
      <c r="F526" s="196" t="s">
        <v>782</v>
      </c>
      <c r="G526" s="39"/>
      <c r="H526" s="39"/>
      <c r="I526" s="197"/>
      <c r="J526" s="39"/>
      <c r="K526" s="39"/>
      <c r="L526" s="42"/>
      <c r="M526" s="198"/>
      <c r="N526" s="199"/>
      <c r="O526" s="67"/>
      <c r="P526" s="67"/>
      <c r="Q526" s="67"/>
      <c r="R526" s="67"/>
      <c r="S526" s="67"/>
      <c r="T526" s="68"/>
      <c r="U526" s="37"/>
      <c r="V526" s="37"/>
      <c r="W526" s="37"/>
      <c r="X526" s="37"/>
      <c r="Y526" s="37"/>
      <c r="Z526" s="37"/>
      <c r="AA526" s="37"/>
      <c r="AB526" s="37"/>
      <c r="AC526" s="37"/>
      <c r="AD526" s="37"/>
      <c r="AE526" s="37"/>
      <c r="AT526" s="20" t="s">
        <v>174</v>
      </c>
      <c r="AU526" s="20" t="s">
        <v>83</v>
      </c>
    </row>
    <row r="527" spans="1:65" s="16" customFormat="1" ht="11.25">
      <c r="B527" s="234"/>
      <c r="C527" s="235"/>
      <c r="D527" s="202" t="s">
        <v>176</v>
      </c>
      <c r="E527" s="236" t="s">
        <v>21</v>
      </c>
      <c r="F527" s="237" t="s">
        <v>783</v>
      </c>
      <c r="G527" s="235"/>
      <c r="H527" s="236" t="s">
        <v>21</v>
      </c>
      <c r="I527" s="238"/>
      <c r="J527" s="235"/>
      <c r="K527" s="235"/>
      <c r="L527" s="239"/>
      <c r="M527" s="240"/>
      <c r="N527" s="241"/>
      <c r="O527" s="241"/>
      <c r="P527" s="241"/>
      <c r="Q527" s="241"/>
      <c r="R527" s="241"/>
      <c r="S527" s="241"/>
      <c r="T527" s="242"/>
      <c r="AT527" s="243" t="s">
        <v>176</v>
      </c>
      <c r="AU527" s="243" t="s">
        <v>83</v>
      </c>
      <c r="AV527" s="16" t="s">
        <v>81</v>
      </c>
      <c r="AW527" s="16" t="s">
        <v>34</v>
      </c>
      <c r="AX527" s="16" t="s">
        <v>73</v>
      </c>
      <c r="AY527" s="243" t="s">
        <v>165</v>
      </c>
    </row>
    <row r="528" spans="1:65" s="13" customFormat="1" ht="11.25">
      <c r="B528" s="200"/>
      <c r="C528" s="201"/>
      <c r="D528" s="202" t="s">
        <v>176</v>
      </c>
      <c r="E528" s="203" t="s">
        <v>21</v>
      </c>
      <c r="F528" s="204" t="s">
        <v>784</v>
      </c>
      <c r="G528" s="201"/>
      <c r="H528" s="205">
        <v>279.2</v>
      </c>
      <c r="I528" s="206"/>
      <c r="J528" s="201"/>
      <c r="K528" s="201"/>
      <c r="L528" s="207"/>
      <c r="M528" s="208"/>
      <c r="N528" s="209"/>
      <c r="O528" s="209"/>
      <c r="P528" s="209"/>
      <c r="Q528" s="209"/>
      <c r="R528" s="209"/>
      <c r="S528" s="209"/>
      <c r="T528" s="210"/>
      <c r="AT528" s="211" t="s">
        <v>176</v>
      </c>
      <c r="AU528" s="211" t="s">
        <v>83</v>
      </c>
      <c r="AV528" s="13" t="s">
        <v>83</v>
      </c>
      <c r="AW528" s="13" t="s">
        <v>34</v>
      </c>
      <c r="AX528" s="13" t="s">
        <v>73</v>
      </c>
      <c r="AY528" s="211" t="s">
        <v>165</v>
      </c>
    </row>
    <row r="529" spans="1:65" s="13" customFormat="1" ht="11.25">
      <c r="B529" s="200"/>
      <c r="C529" s="201"/>
      <c r="D529" s="202" t="s">
        <v>176</v>
      </c>
      <c r="E529" s="203" t="s">
        <v>21</v>
      </c>
      <c r="F529" s="204" t="s">
        <v>785</v>
      </c>
      <c r="G529" s="201"/>
      <c r="H529" s="205">
        <v>53</v>
      </c>
      <c r="I529" s="206"/>
      <c r="J529" s="201"/>
      <c r="K529" s="201"/>
      <c r="L529" s="207"/>
      <c r="M529" s="208"/>
      <c r="N529" s="209"/>
      <c r="O529" s="209"/>
      <c r="P529" s="209"/>
      <c r="Q529" s="209"/>
      <c r="R529" s="209"/>
      <c r="S529" s="209"/>
      <c r="T529" s="210"/>
      <c r="AT529" s="211" t="s">
        <v>176</v>
      </c>
      <c r="AU529" s="211" t="s">
        <v>83</v>
      </c>
      <c r="AV529" s="13" t="s">
        <v>83</v>
      </c>
      <c r="AW529" s="13" t="s">
        <v>34</v>
      </c>
      <c r="AX529" s="13" t="s">
        <v>73</v>
      </c>
      <c r="AY529" s="211" t="s">
        <v>165</v>
      </c>
    </row>
    <row r="530" spans="1:65" s="14" customFormat="1" ht="11.25">
      <c r="B530" s="212"/>
      <c r="C530" s="213"/>
      <c r="D530" s="202" t="s">
        <v>176</v>
      </c>
      <c r="E530" s="214" t="s">
        <v>21</v>
      </c>
      <c r="F530" s="215" t="s">
        <v>178</v>
      </c>
      <c r="G530" s="213"/>
      <c r="H530" s="216">
        <v>332.2</v>
      </c>
      <c r="I530" s="217"/>
      <c r="J530" s="213"/>
      <c r="K530" s="213"/>
      <c r="L530" s="218"/>
      <c r="M530" s="219"/>
      <c r="N530" s="220"/>
      <c r="O530" s="220"/>
      <c r="P530" s="220"/>
      <c r="Q530" s="220"/>
      <c r="R530" s="220"/>
      <c r="S530" s="220"/>
      <c r="T530" s="221"/>
      <c r="AT530" s="222" t="s">
        <v>176</v>
      </c>
      <c r="AU530" s="222" t="s">
        <v>83</v>
      </c>
      <c r="AV530" s="14" t="s">
        <v>93</v>
      </c>
      <c r="AW530" s="14" t="s">
        <v>34</v>
      </c>
      <c r="AX530" s="14" t="s">
        <v>81</v>
      </c>
      <c r="AY530" s="222" t="s">
        <v>165</v>
      </c>
    </row>
    <row r="531" spans="1:65" s="2" customFormat="1" ht="16.5" customHeight="1">
      <c r="A531" s="37"/>
      <c r="B531" s="38"/>
      <c r="C531" s="182" t="s">
        <v>786</v>
      </c>
      <c r="D531" s="182" t="s">
        <v>167</v>
      </c>
      <c r="E531" s="183" t="s">
        <v>787</v>
      </c>
      <c r="F531" s="184" t="s">
        <v>788</v>
      </c>
      <c r="G531" s="185" t="s">
        <v>113</v>
      </c>
      <c r="H531" s="186">
        <v>279.14999999999998</v>
      </c>
      <c r="I531" s="187"/>
      <c r="J531" s="188">
        <f>ROUND(I531*H531,2)</f>
        <v>0</v>
      </c>
      <c r="K531" s="184" t="s">
        <v>171</v>
      </c>
      <c r="L531" s="42"/>
      <c r="M531" s="189" t="s">
        <v>21</v>
      </c>
      <c r="N531" s="190" t="s">
        <v>44</v>
      </c>
      <c r="O531" s="67"/>
      <c r="P531" s="191">
        <f>O531*H531</f>
        <v>0</v>
      </c>
      <c r="Q531" s="191">
        <v>2.9999999999999997E-4</v>
      </c>
      <c r="R531" s="191">
        <f>Q531*H531</f>
        <v>8.3744999999999986E-2</v>
      </c>
      <c r="S531" s="191">
        <v>0</v>
      </c>
      <c r="T531" s="192">
        <f>S531*H531</f>
        <v>0</v>
      </c>
      <c r="U531" s="37"/>
      <c r="V531" s="37"/>
      <c r="W531" s="37"/>
      <c r="X531" s="37"/>
      <c r="Y531" s="37"/>
      <c r="Z531" s="37"/>
      <c r="AA531" s="37"/>
      <c r="AB531" s="37"/>
      <c r="AC531" s="37"/>
      <c r="AD531" s="37"/>
      <c r="AE531" s="37"/>
      <c r="AR531" s="193" t="s">
        <v>272</v>
      </c>
      <c r="AT531" s="193" t="s">
        <v>167</v>
      </c>
      <c r="AU531" s="193" t="s">
        <v>83</v>
      </c>
      <c r="AY531" s="20" t="s">
        <v>165</v>
      </c>
      <c r="BE531" s="194">
        <f>IF(N531="základní",J531,0)</f>
        <v>0</v>
      </c>
      <c r="BF531" s="194">
        <f>IF(N531="snížená",J531,0)</f>
        <v>0</v>
      </c>
      <c r="BG531" s="194">
        <f>IF(N531="zákl. přenesená",J531,0)</f>
        <v>0</v>
      </c>
      <c r="BH531" s="194">
        <f>IF(N531="sníž. přenesená",J531,0)</f>
        <v>0</v>
      </c>
      <c r="BI531" s="194">
        <f>IF(N531="nulová",J531,0)</f>
        <v>0</v>
      </c>
      <c r="BJ531" s="20" t="s">
        <v>81</v>
      </c>
      <c r="BK531" s="194">
        <f>ROUND(I531*H531,2)</f>
        <v>0</v>
      </c>
      <c r="BL531" s="20" t="s">
        <v>272</v>
      </c>
      <c r="BM531" s="193" t="s">
        <v>789</v>
      </c>
    </row>
    <row r="532" spans="1:65" s="2" customFormat="1" ht="11.25">
      <c r="A532" s="37"/>
      <c r="B532" s="38"/>
      <c r="C532" s="39"/>
      <c r="D532" s="195" t="s">
        <v>174</v>
      </c>
      <c r="E532" s="39"/>
      <c r="F532" s="196" t="s">
        <v>790</v>
      </c>
      <c r="G532" s="39"/>
      <c r="H532" s="39"/>
      <c r="I532" s="197"/>
      <c r="J532" s="39"/>
      <c r="K532" s="39"/>
      <c r="L532" s="42"/>
      <c r="M532" s="198"/>
      <c r="N532" s="199"/>
      <c r="O532" s="67"/>
      <c r="P532" s="67"/>
      <c r="Q532" s="67"/>
      <c r="R532" s="67"/>
      <c r="S532" s="67"/>
      <c r="T532" s="68"/>
      <c r="U532" s="37"/>
      <c r="V532" s="37"/>
      <c r="W532" s="37"/>
      <c r="X532" s="37"/>
      <c r="Y532" s="37"/>
      <c r="Z532" s="37"/>
      <c r="AA532" s="37"/>
      <c r="AB532" s="37"/>
      <c r="AC532" s="37"/>
      <c r="AD532" s="37"/>
      <c r="AE532" s="37"/>
      <c r="AT532" s="20" t="s">
        <v>174</v>
      </c>
      <c r="AU532" s="20" t="s">
        <v>83</v>
      </c>
    </row>
    <row r="533" spans="1:65" s="16" customFormat="1" ht="11.25">
      <c r="B533" s="234"/>
      <c r="C533" s="235"/>
      <c r="D533" s="202" t="s">
        <v>176</v>
      </c>
      <c r="E533" s="236" t="s">
        <v>21</v>
      </c>
      <c r="F533" s="237" t="s">
        <v>791</v>
      </c>
      <c r="G533" s="235"/>
      <c r="H533" s="236" t="s">
        <v>21</v>
      </c>
      <c r="I533" s="238"/>
      <c r="J533" s="235"/>
      <c r="K533" s="235"/>
      <c r="L533" s="239"/>
      <c r="M533" s="240"/>
      <c r="N533" s="241"/>
      <c r="O533" s="241"/>
      <c r="P533" s="241"/>
      <c r="Q533" s="241"/>
      <c r="R533" s="241"/>
      <c r="S533" s="241"/>
      <c r="T533" s="242"/>
      <c r="AT533" s="243" t="s">
        <v>176</v>
      </c>
      <c r="AU533" s="243" t="s">
        <v>83</v>
      </c>
      <c r="AV533" s="16" t="s">
        <v>81</v>
      </c>
      <c r="AW533" s="16" t="s">
        <v>34</v>
      </c>
      <c r="AX533" s="16" t="s">
        <v>73</v>
      </c>
      <c r="AY533" s="243" t="s">
        <v>165</v>
      </c>
    </row>
    <row r="534" spans="1:65" s="13" customFormat="1" ht="11.25">
      <c r="B534" s="200"/>
      <c r="C534" s="201"/>
      <c r="D534" s="202" t="s">
        <v>176</v>
      </c>
      <c r="E534" s="203" t="s">
        <v>21</v>
      </c>
      <c r="F534" s="204" t="s">
        <v>792</v>
      </c>
      <c r="G534" s="201"/>
      <c r="H534" s="205">
        <v>279.14999999999998</v>
      </c>
      <c r="I534" s="206"/>
      <c r="J534" s="201"/>
      <c r="K534" s="201"/>
      <c r="L534" s="207"/>
      <c r="M534" s="208"/>
      <c r="N534" s="209"/>
      <c r="O534" s="209"/>
      <c r="P534" s="209"/>
      <c r="Q534" s="209"/>
      <c r="R534" s="209"/>
      <c r="S534" s="209"/>
      <c r="T534" s="210"/>
      <c r="AT534" s="211" t="s">
        <v>176</v>
      </c>
      <c r="AU534" s="211" t="s">
        <v>83</v>
      </c>
      <c r="AV534" s="13" t="s">
        <v>83</v>
      </c>
      <c r="AW534" s="13" t="s">
        <v>34</v>
      </c>
      <c r="AX534" s="13" t="s">
        <v>73</v>
      </c>
      <c r="AY534" s="211" t="s">
        <v>165</v>
      </c>
    </row>
    <row r="535" spans="1:65" s="14" customFormat="1" ht="11.25">
      <c r="B535" s="212"/>
      <c r="C535" s="213"/>
      <c r="D535" s="202" t="s">
        <v>176</v>
      </c>
      <c r="E535" s="214" t="s">
        <v>119</v>
      </c>
      <c r="F535" s="215" t="s">
        <v>178</v>
      </c>
      <c r="G535" s="213"/>
      <c r="H535" s="216">
        <v>279.14999999999998</v>
      </c>
      <c r="I535" s="217"/>
      <c r="J535" s="213"/>
      <c r="K535" s="213"/>
      <c r="L535" s="218"/>
      <c r="M535" s="219"/>
      <c r="N535" s="220"/>
      <c r="O535" s="220"/>
      <c r="P535" s="220"/>
      <c r="Q535" s="220"/>
      <c r="R535" s="220"/>
      <c r="S535" s="220"/>
      <c r="T535" s="221"/>
      <c r="AT535" s="222" t="s">
        <v>176</v>
      </c>
      <c r="AU535" s="222" t="s">
        <v>83</v>
      </c>
      <c r="AV535" s="14" t="s">
        <v>93</v>
      </c>
      <c r="AW535" s="14" t="s">
        <v>34</v>
      </c>
      <c r="AX535" s="14" t="s">
        <v>81</v>
      </c>
      <c r="AY535" s="222" t="s">
        <v>165</v>
      </c>
    </row>
    <row r="536" spans="1:65" s="2" customFormat="1" ht="33" customHeight="1">
      <c r="A536" s="37"/>
      <c r="B536" s="38"/>
      <c r="C536" s="245" t="s">
        <v>793</v>
      </c>
      <c r="D536" s="245" t="s">
        <v>410</v>
      </c>
      <c r="E536" s="246" t="s">
        <v>794</v>
      </c>
      <c r="F536" s="247" t="s">
        <v>795</v>
      </c>
      <c r="G536" s="248" t="s">
        <v>113</v>
      </c>
      <c r="H536" s="249">
        <v>307.065</v>
      </c>
      <c r="I536" s="250"/>
      <c r="J536" s="251">
        <f>ROUND(I536*H536,2)</f>
        <v>0</v>
      </c>
      <c r="K536" s="247" t="s">
        <v>171</v>
      </c>
      <c r="L536" s="252"/>
      <c r="M536" s="253" t="s">
        <v>21</v>
      </c>
      <c r="N536" s="254" t="s">
        <v>44</v>
      </c>
      <c r="O536" s="67"/>
      <c r="P536" s="191">
        <f>O536*H536</f>
        <v>0</v>
      </c>
      <c r="Q536" s="191">
        <v>3.2000000000000002E-3</v>
      </c>
      <c r="R536" s="191">
        <f>Q536*H536</f>
        <v>0.98260800000000004</v>
      </c>
      <c r="S536" s="191">
        <v>0</v>
      </c>
      <c r="T536" s="192">
        <f>S536*H536</f>
        <v>0</v>
      </c>
      <c r="U536" s="37"/>
      <c r="V536" s="37"/>
      <c r="W536" s="37"/>
      <c r="X536" s="37"/>
      <c r="Y536" s="37"/>
      <c r="Z536" s="37"/>
      <c r="AA536" s="37"/>
      <c r="AB536" s="37"/>
      <c r="AC536" s="37"/>
      <c r="AD536" s="37"/>
      <c r="AE536" s="37"/>
      <c r="AR536" s="193" t="s">
        <v>386</v>
      </c>
      <c r="AT536" s="193" t="s">
        <v>410</v>
      </c>
      <c r="AU536" s="193" t="s">
        <v>83</v>
      </c>
      <c r="AY536" s="20" t="s">
        <v>165</v>
      </c>
      <c r="BE536" s="194">
        <f>IF(N536="základní",J536,0)</f>
        <v>0</v>
      </c>
      <c r="BF536" s="194">
        <f>IF(N536="snížená",J536,0)</f>
        <v>0</v>
      </c>
      <c r="BG536" s="194">
        <f>IF(N536="zákl. přenesená",J536,0)</f>
        <v>0</v>
      </c>
      <c r="BH536" s="194">
        <f>IF(N536="sníž. přenesená",J536,0)</f>
        <v>0</v>
      </c>
      <c r="BI536" s="194">
        <f>IF(N536="nulová",J536,0)</f>
        <v>0</v>
      </c>
      <c r="BJ536" s="20" t="s">
        <v>81</v>
      </c>
      <c r="BK536" s="194">
        <f>ROUND(I536*H536,2)</f>
        <v>0</v>
      </c>
      <c r="BL536" s="20" t="s">
        <v>272</v>
      </c>
      <c r="BM536" s="193" t="s">
        <v>796</v>
      </c>
    </row>
    <row r="537" spans="1:65" s="13" customFormat="1" ht="11.25">
      <c r="B537" s="200"/>
      <c r="C537" s="201"/>
      <c r="D537" s="202" t="s">
        <v>176</v>
      </c>
      <c r="E537" s="201"/>
      <c r="F537" s="204" t="s">
        <v>797</v>
      </c>
      <c r="G537" s="201"/>
      <c r="H537" s="205">
        <v>307.065</v>
      </c>
      <c r="I537" s="206"/>
      <c r="J537" s="201"/>
      <c r="K537" s="201"/>
      <c r="L537" s="207"/>
      <c r="M537" s="208"/>
      <c r="N537" s="209"/>
      <c r="O537" s="209"/>
      <c r="P537" s="209"/>
      <c r="Q537" s="209"/>
      <c r="R537" s="209"/>
      <c r="S537" s="209"/>
      <c r="T537" s="210"/>
      <c r="AT537" s="211" t="s">
        <v>176</v>
      </c>
      <c r="AU537" s="211" t="s">
        <v>83</v>
      </c>
      <c r="AV537" s="13" t="s">
        <v>83</v>
      </c>
      <c r="AW537" s="13" t="s">
        <v>4</v>
      </c>
      <c r="AX537" s="13" t="s">
        <v>81</v>
      </c>
      <c r="AY537" s="211" t="s">
        <v>165</v>
      </c>
    </row>
    <row r="538" spans="1:65" s="2" customFormat="1" ht="16.5" customHeight="1">
      <c r="A538" s="37"/>
      <c r="B538" s="38"/>
      <c r="C538" s="182" t="s">
        <v>798</v>
      </c>
      <c r="D538" s="182" t="s">
        <v>167</v>
      </c>
      <c r="E538" s="183" t="s">
        <v>799</v>
      </c>
      <c r="F538" s="184" t="s">
        <v>800</v>
      </c>
      <c r="G538" s="185" t="s">
        <v>124</v>
      </c>
      <c r="H538" s="186">
        <v>209.363</v>
      </c>
      <c r="I538" s="187"/>
      <c r="J538" s="188">
        <f>ROUND(I538*H538,2)</f>
        <v>0</v>
      </c>
      <c r="K538" s="184" t="s">
        <v>171</v>
      </c>
      <c r="L538" s="42"/>
      <c r="M538" s="189" t="s">
        <v>21</v>
      </c>
      <c r="N538" s="190" t="s">
        <v>44</v>
      </c>
      <c r="O538" s="67"/>
      <c r="P538" s="191">
        <f>O538*H538</f>
        <v>0</v>
      </c>
      <c r="Q538" s="191">
        <v>0</v>
      </c>
      <c r="R538" s="191">
        <f>Q538*H538</f>
        <v>0</v>
      </c>
      <c r="S538" s="191">
        <v>0</v>
      </c>
      <c r="T538" s="192">
        <f>S538*H538</f>
        <v>0</v>
      </c>
      <c r="U538" s="37"/>
      <c r="V538" s="37"/>
      <c r="W538" s="37"/>
      <c r="X538" s="37"/>
      <c r="Y538" s="37"/>
      <c r="Z538" s="37"/>
      <c r="AA538" s="37"/>
      <c r="AB538" s="37"/>
      <c r="AC538" s="37"/>
      <c r="AD538" s="37"/>
      <c r="AE538" s="37"/>
      <c r="AR538" s="193" t="s">
        <v>272</v>
      </c>
      <c r="AT538" s="193" t="s">
        <v>167</v>
      </c>
      <c r="AU538" s="193" t="s">
        <v>83</v>
      </c>
      <c r="AY538" s="20" t="s">
        <v>165</v>
      </c>
      <c r="BE538" s="194">
        <f>IF(N538="základní",J538,0)</f>
        <v>0</v>
      </c>
      <c r="BF538" s="194">
        <f>IF(N538="snížená",J538,0)</f>
        <v>0</v>
      </c>
      <c r="BG538" s="194">
        <f>IF(N538="zákl. přenesená",J538,0)</f>
        <v>0</v>
      </c>
      <c r="BH538" s="194">
        <f>IF(N538="sníž. přenesená",J538,0)</f>
        <v>0</v>
      </c>
      <c r="BI538" s="194">
        <f>IF(N538="nulová",J538,0)</f>
        <v>0</v>
      </c>
      <c r="BJ538" s="20" t="s">
        <v>81</v>
      </c>
      <c r="BK538" s="194">
        <f>ROUND(I538*H538,2)</f>
        <v>0</v>
      </c>
      <c r="BL538" s="20" t="s">
        <v>272</v>
      </c>
      <c r="BM538" s="193" t="s">
        <v>801</v>
      </c>
    </row>
    <row r="539" spans="1:65" s="2" customFormat="1" ht="11.25">
      <c r="A539" s="37"/>
      <c r="B539" s="38"/>
      <c r="C539" s="39"/>
      <c r="D539" s="195" t="s">
        <v>174</v>
      </c>
      <c r="E539" s="39"/>
      <c r="F539" s="196" t="s">
        <v>802</v>
      </c>
      <c r="G539" s="39"/>
      <c r="H539" s="39"/>
      <c r="I539" s="197"/>
      <c r="J539" s="39"/>
      <c r="K539" s="39"/>
      <c r="L539" s="42"/>
      <c r="M539" s="198"/>
      <c r="N539" s="199"/>
      <c r="O539" s="67"/>
      <c r="P539" s="67"/>
      <c r="Q539" s="67"/>
      <c r="R539" s="67"/>
      <c r="S539" s="67"/>
      <c r="T539" s="68"/>
      <c r="U539" s="37"/>
      <c r="V539" s="37"/>
      <c r="W539" s="37"/>
      <c r="X539" s="37"/>
      <c r="Y539" s="37"/>
      <c r="Z539" s="37"/>
      <c r="AA539" s="37"/>
      <c r="AB539" s="37"/>
      <c r="AC539" s="37"/>
      <c r="AD539" s="37"/>
      <c r="AE539" s="37"/>
      <c r="AT539" s="20" t="s">
        <v>174</v>
      </c>
      <c r="AU539" s="20" t="s">
        <v>83</v>
      </c>
    </row>
    <row r="540" spans="1:65" s="13" customFormat="1" ht="11.25">
      <c r="B540" s="200"/>
      <c r="C540" s="201"/>
      <c r="D540" s="202" t="s">
        <v>176</v>
      </c>
      <c r="E540" s="203" t="s">
        <v>21</v>
      </c>
      <c r="F540" s="204" t="s">
        <v>803</v>
      </c>
      <c r="G540" s="201"/>
      <c r="H540" s="205">
        <v>209.363</v>
      </c>
      <c r="I540" s="206"/>
      <c r="J540" s="201"/>
      <c r="K540" s="201"/>
      <c r="L540" s="207"/>
      <c r="M540" s="208"/>
      <c r="N540" s="209"/>
      <c r="O540" s="209"/>
      <c r="P540" s="209"/>
      <c r="Q540" s="209"/>
      <c r="R540" s="209"/>
      <c r="S540" s="209"/>
      <c r="T540" s="210"/>
      <c r="AT540" s="211" t="s">
        <v>176</v>
      </c>
      <c r="AU540" s="211" t="s">
        <v>83</v>
      </c>
      <c r="AV540" s="13" t="s">
        <v>83</v>
      </c>
      <c r="AW540" s="13" t="s">
        <v>34</v>
      </c>
      <c r="AX540" s="13" t="s">
        <v>73</v>
      </c>
      <c r="AY540" s="211" t="s">
        <v>165</v>
      </c>
    </row>
    <row r="541" spans="1:65" s="14" customFormat="1" ht="11.25">
      <c r="B541" s="212"/>
      <c r="C541" s="213"/>
      <c r="D541" s="202" t="s">
        <v>176</v>
      </c>
      <c r="E541" s="214" t="s">
        <v>21</v>
      </c>
      <c r="F541" s="215" t="s">
        <v>178</v>
      </c>
      <c r="G541" s="213"/>
      <c r="H541" s="216">
        <v>209.363</v>
      </c>
      <c r="I541" s="217"/>
      <c r="J541" s="213"/>
      <c r="K541" s="213"/>
      <c r="L541" s="218"/>
      <c r="M541" s="219"/>
      <c r="N541" s="220"/>
      <c r="O541" s="220"/>
      <c r="P541" s="220"/>
      <c r="Q541" s="220"/>
      <c r="R541" s="220"/>
      <c r="S541" s="220"/>
      <c r="T541" s="221"/>
      <c r="AT541" s="222" t="s">
        <v>176</v>
      </c>
      <c r="AU541" s="222" t="s">
        <v>83</v>
      </c>
      <c r="AV541" s="14" t="s">
        <v>93</v>
      </c>
      <c r="AW541" s="14" t="s">
        <v>34</v>
      </c>
      <c r="AX541" s="14" t="s">
        <v>81</v>
      </c>
      <c r="AY541" s="222" t="s">
        <v>165</v>
      </c>
    </row>
    <row r="542" spans="1:65" s="2" customFormat="1" ht="16.5" customHeight="1">
      <c r="A542" s="37"/>
      <c r="B542" s="38"/>
      <c r="C542" s="182" t="s">
        <v>804</v>
      </c>
      <c r="D542" s="182" t="s">
        <v>167</v>
      </c>
      <c r="E542" s="183" t="s">
        <v>805</v>
      </c>
      <c r="F542" s="184" t="s">
        <v>806</v>
      </c>
      <c r="G542" s="185" t="s">
        <v>124</v>
      </c>
      <c r="H542" s="186">
        <v>194.70500000000001</v>
      </c>
      <c r="I542" s="187"/>
      <c r="J542" s="188">
        <f>ROUND(I542*H542,2)</f>
        <v>0</v>
      </c>
      <c r="K542" s="184" t="s">
        <v>171</v>
      </c>
      <c r="L542" s="42"/>
      <c r="M542" s="189" t="s">
        <v>21</v>
      </c>
      <c r="N542" s="190" t="s">
        <v>44</v>
      </c>
      <c r="O542" s="67"/>
      <c r="P542" s="191">
        <f>O542*H542</f>
        <v>0</v>
      </c>
      <c r="Q542" s="191">
        <v>0</v>
      </c>
      <c r="R542" s="191">
        <f>Q542*H542</f>
        <v>0</v>
      </c>
      <c r="S542" s="191">
        <v>2.9999999999999997E-4</v>
      </c>
      <c r="T542" s="192">
        <f>S542*H542</f>
        <v>5.8411499999999998E-2</v>
      </c>
      <c r="U542" s="37"/>
      <c r="V542" s="37"/>
      <c r="W542" s="37"/>
      <c r="X542" s="37"/>
      <c r="Y542" s="37"/>
      <c r="Z542" s="37"/>
      <c r="AA542" s="37"/>
      <c r="AB542" s="37"/>
      <c r="AC542" s="37"/>
      <c r="AD542" s="37"/>
      <c r="AE542" s="37"/>
      <c r="AR542" s="193" t="s">
        <v>272</v>
      </c>
      <c r="AT542" s="193" t="s">
        <v>167</v>
      </c>
      <c r="AU542" s="193" t="s">
        <v>83</v>
      </c>
      <c r="AY542" s="20" t="s">
        <v>165</v>
      </c>
      <c r="BE542" s="194">
        <f>IF(N542="základní",J542,0)</f>
        <v>0</v>
      </c>
      <c r="BF542" s="194">
        <f>IF(N542="snížená",J542,0)</f>
        <v>0</v>
      </c>
      <c r="BG542" s="194">
        <f>IF(N542="zákl. přenesená",J542,0)</f>
        <v>0</v>
      </c>
      <c r="BH542" s="194">
        <f>IF(N542="sníž. přenesená",J542,0)</f>
        <v>0</v>
      </c>
      <c r="BI542" s="194">
        <f>IF(N542="nulová",J542,0)</f>
        <v>0</v>
      </c>
      <c r="BJ542" s="20" t="s">
        <v>81</v>
      </c>
      <c r="BK542" s="194">
        <f>ROUND(I542*H542,2)</f>
        <v>0</v>
      </c>
      <c r="BL542" s="20" t="s">
        <v>272</v>
      </c>
      <c r="BM542" s="193" t="s">
        <v>807</v>
      </c>
    </row>
    <row r="543" spans="1:65" s="2" customFormat="1" ht="11.25">
      <c r="A543" s="37"/>
      <c r="B543" s="38"/>
      <c r="C543" s="39"/>
      <c r="D543" s="195" t="s">
        <v>174</v>
      </c>
      <c r="E543" s="39"/>
      <c r="F543" s="196" t="s">
        <v>808</v>
      </c>
      <c r="G543" s="39"/>
      <c r="H543" s="39"/>
      <c r="I543" s="197"/>
      <c r="J543" s="39"/>
      <c r="K543" s="39"/>
      <c r="L543" s="42"/>
      <c r="M543" s="198"/>
      <c r="N543" s="199"/>
      <c r="O543" s="67"/>
      <c r="P543" s="67"/>
      <c r="Q543" s="67"/>
      <c r="R543" s="67"/>
      <c r="S543" s="67"/>
      <c r="T543" s="68"/>
      <c r="U543" s="37"/>
      <c r="V543" s="37"/>
      <c r="W543" s="37"/>
      <c r="X543" s="37"/>
      <c r="Y543" s="37"/>
      <c r="Z543" s="37"/>
      <c r="AA543" s="37"/>
      <c r="AB543" s="37"/>
      <c r="AC543" s="37"/>
      <c r="AD543" s="37"/>
      <c r="AE543" s="37"/>
      <c r="AT543" s="20" t="s">
        <v>174</v>
      </c>
      <c r="AU543" s="20" t="s">
        <v>83</v>
      </c>
    </row>
    <row r="544" spans="1:65" s="13" customFormat="1" ht="11.25">
      <c r="B544" s="200"/>
      <c r="C544" s="201"/>
      <c r="D544" s="202" t="s">
        <v>176</v>
      </c>
      <c r="E544" s="203" t="s">
        <v>21</v>
      </c>
      <c r="F544" s="204" t="s">
        <v>809</v>
      </c>
      <c r="G544" s="201"/>
      <c r="H544" s="205">
        <v>157.655</v>
      </c>
      <c r="I544" s="206"/>
      <c r="J544" s="201"/>
      <c r="K544" s="201"/>
      <c r="L544" s="207"/>
      <c r="M544" s="208"/>
      <c r="N544" s="209"/>
      <c r="O544" s="209"/>
      <c r="P544" s="209"/>
      <c r="Q544" s="209"/>
      <c r="R544" s="209"/>
      <c r="S544" s="209"/>
      <c r="T544" s="210"/>
      <c r="AT544" s="211" t="s">
        <v>176</v>
      </c>
      <c r="AU544" s="211" t="s">
        <v>83</v>
      </c>
      <c r="AV544" s="13" t="s">
        <v>83</v>
      </c>
      <c r="AW544" s="13" t="s">
        <v>34</v>
      </c>
      <c r="AX544" s="13" t="s">
        <v>73</v>
      </c>
      <c r="AY544" s="211" t="s">
        <v>165</v>
      </c>
    </row>
    <row r="545" spans="1:65" s="13" customFormat="1" ht="11.25">
      <c r="B545" s="200"/>
      <c r="C545" s="201"/>
      <c r="D545" s="202" t="s">
        <v>176</v>
      </c>
      <c r="E545" s="203" t="s">
        <v>21</v>
      </c>
      <c r="F545" s="204" t="s">
        <v>810</v>
      </c>
      <c r="G545" s="201"/>
      <c r="H545" s="205">
        <v>37.049999999999997</v>
      </c>
      <c r="I545" s="206"/>
      <c r="J545" s="201"/>
      <c r="K545" s="201"/>
      <c r="L545" s="207"/>
      <c r="M545" s="208"/>
      <c r="N545" s="209"/>
      <c r="O545" s="209"/>
      <c r="P545" s="209"/>
      <c r="Q545" s="209"/>
      <c r="R545" s="209"/>
      <c r="S545" s="209"/>
      <c r="T545" s="210"/>
      <c r="AT545" s="211" t="s">
        <v>176</v>
      </c>
      <c r="AU545" s="211" t="s">
        <v>83</v>
      </c>
      <c r="AV545" s="13" t="s">
        <v>83</v>
      </c>
      <c r="AW545" s="13" t="s">
        <v>34</v>
      </c>
      <c r="AX545" s="13" t="s">
        <v>73</v>
      </c>
      <c r="AY545" s="211" t="s">
        <v>165</v>
      </c>
    </row>
    <row r="546" spans="1:65" s="14" customFormat="1" ht="11.25">
      <c r="B546" s="212"/>
      <c r="C546" s="213"/>
      <c r="D546" s="202" t="s">
        <v>176</v>
      </c>
      <c r="E546" s="214" t="s">
        <v>21</v>
      </c>
      <c r="F546" s="215" t="s">
        <v>178</v>
      </c>
      <c r="G546" s="213"/>
      <c r="H546" s="216">
        <v>194.70500000000001</v>
      </c>
      <c r="I546" s="217"/>
      <c r="J546" s="213"/>
      <c r="K546" s="213"/>
      <c r="L546" s="218"/>
      <c r="M546" s="219"/>
      <c r="N546" s="220"/>
      <c r="O546" s="220"/>
      <c r="P546" s="220"/>
      <c r="Q546" s="220"/>
      <c r="R546" s="220"/>
      <c r="S546" s="220"/>
      <c r="T546" s="221"/>
      <c r="AT546" s="222" t="s">
        <v>176</v>
      </c>
      <c r="AU546" s="222" t="s">
        <v>83</v>
      </c>
      <c r="AV546" s="14" t="s">
        <v>93</v>
      </c>
      <c r="AW546" s="14" t="s">
        <v>34</v>
      </c>
      <c r="AX546" s="14" t="s">
        <v>81</v>
      </c>
      <c r="AY546" s="222" t="s">
        <v>165</v>
      </c>
    </row>
    <row r="547" spans="1:65" s="2" customFormat="1" ht="16.5" customHeight="1">
      <c r="A547" s="37"/>
      <c r="B547" s="38"/>
      <c r="C547" s="182" t="s">
        <v>811</v>
      </c>
      <c r="D547" s="182" t="s">
        <v>167</v>
      </c>
      <c r="E547" s="183" t="s">
        <v>812</v>
      </c>
      <c r="F547" s="184" t="s">
        <v>813</v>
      </c>
      <c r="G547" s="185" t="s">
        <v>124</v>
      </c>
      <c r="H547" s="186">
        <v>157.655</v>
      </c>
      <c r="I547" s="187"/>
      <c r="J547" s="188">
        <f>ROUND(I547*H547,2)</f>
        <v>0</v>
      </c>
      <c r="K547" s="184" t="s">
        <v>171</v>
      </c>
      <c r="L547" s="42"/>
      <c r="M547" s="189" t="s">
        <v>21</v>
      </c>
      <c r="N547" s="190" t="s">
        <v>44</v>
      </c>
      <c r="O547" s="67"/>
      <c r="P547" s="191">
        <f>O547*H547</f>
        <v>0</v>
      </c>
      <c r="Q547" s="191">
        <v>1.0000000000000001E-5</v>
      </c>
      <c r="R547" s="191">
        <f>Q547*H547</f>
        <v>1.5765500000000001E-3</v>
      </c>
      <c r="S547" s="191">
        <v>0</v>
      </c>
      <c r="T547" s="192">
        <f>S547*H547</f>
        <v>0</v>
      </c>
      <c r="U547" s="37"/>
      <c r="V547" s="37"/>
      <c r="W547" s="37"/>
      <c r="X547" s="37"/>
      <c r="Y547" s="37"/>
      <c r="Z547" s="37"/>
      <c r="AA547" s="37"/>
      <c r="AB547" s="37"/>
      <c r="AC547" s="37"/>
      <c r="AD547" s="37"/>
      <c r="AE547" s="37"/>
      <c r="AR547" s="193" t="s">
        <v>272</v>
      </c>
      <c r="AT547" s="193" t="s">
        <v>167</v>
      </c>
      <c r="AU547" s="193" t="s">
        <v>83</v>
      </c>
      <c r="AY547" s="20" t="s">
        <v>165</v>
      </c>
      <c r="BE547" s="194">
        <f>IF(N547="základní",J547,0)</f>
        <v>0</v>
      </c>
      <c r="BF547" s="194">
        <f>IF(N547="snížená",J547,0)</f>
        <v>0</v>
      </c>
      <c r="BG547" s="194">
        <f>IF(N547="zákl. přenesená",J547,0)</f>
        <v>0</v>
      </c>
      <c r="BH547" s="194">
        <f>IF(N547="sníž. přenesená",J547,0)</f>
        <v>0</v>
      </c>
      <c r="BI547" s="194">
        <f>IF(N547="nulová",J547,0)</f>
        <v>0</v>
      </c>
      <c r="BJ547" s="20" t="s">
        <v>81</v>
      </c>
      <c r="BK547" s="194">
        <f>ROUND(I547*H547,2)</f>
        <v>0</v>
      </c>
      <c r="BL547" s="20" t="s">
        <v>272</v>
      </c>
      <c r="BM547" s="193" t="s">
        <v>814</v>
      </c>
    </row>
    <row r="548" spans="1:65" s="2" customFormat="1" ht="11.25">
      <c r="A548" s="37"/>
      <c r="B548" s="38"/>
      <c r="C548" s="39"/>
      <c r="D548" s="195" t="s">
        <v>174</v>
      </c>
      <c r="E548" s="39"/>
      <c r="F548" s="196" t="s">
        <v>815</v>
      </c>
      <c r="G548" s="39"/>
      <c r="H548" s="39"/>
      <c r="I548" s="197"/>
      <c r="J548" s="39"/>
      <c r="K548" s="39"/>
      <c r="L548" s="42"/>
      <c r="M548" s="198"/>
      <c r="N548" s="199"/>
      <c r="O548" s="67"/>
      <c r="P548" s="67"/>
      <c r="Q548" s="67"/>
      <c r="R548" s="67"/>
      <c r="S548" s="67"/>
      <c r="T548" s="68"/>
      <c r="U548" s="37"/>
      <c r="V548" s="37"/>
      <c r="W548" s="37"/>
      <c r="X548" s="37"/>
      <c r="Y548" s="37"/>
      <c r="Z548" s="37"/>
      <c r="AA548" s="37"/>
      <c r="AB548" s="37"/>
      <c r="AC548" s="37"/>
      <c r="AD548" s="37"/>
      <c r="AE548" s="37"/>
      <c r="AT548" s="20" t="s">
        <v>174</v>
      </c>
      <c r="AU548" s="20" t="s">
        <v>83</v>
      </c>
    </row>
    <row r="549" spans="1:65" s="13" customFormat="1" ht="11.25">
      <c r="B549" s="200"/>
      <c r="C549" s="201"/>
      <c r="D549" s="202" t="s">
        <v>176</v>
      </c>
      <c r="E549" s="203" t="s">
        <v>21</v>
      </c>
      <c r="F549" s="204" t="s">
        <v>816</v>
      </c>
      <c r="G549" s="201"/>
      <c r="H549" s="205">
        <v>135.18</v>
      </c>
      <c r="I549" s="206"/>
      <c r="J549" s="201"/>
      <c r="K549" s="201"/>
      <c r="L549" s="207"/>
      <c r="M549" s="208"/>
      <c r="N549" s="209"/>
      <c r="O549" s="209"/>
      <c r="P549" s="209"/>
      <c r="Q549" s="209"/>
      <c r="R549" s="209"/>
      <c r="S549" s="209"/>
      <c r="T549" s="210"/>
      <c r="AT549" s="211" t="s">
        <v>176</v>
      </c>
      <c r="AU549" s="211" t="s">
        <v>83</v>
      </c>
      <c r="AV549" s="13" t="s">
        <v>83</v>
      </c>
      <c r="AW549" s="13" t="s">
        <v>34</v>
      </c>
      <c r="AX549" s="13" t="s">
        <v>73</v>
      </c>
      <c r="AY549" s="211" t="s">
        <v>165</v>
      </c>
    </row>
    <row r="550" spans="1:65" s="13" customFormat="1" ht="11.25">
      <c r="B550" s="200"/>
      <c r="C550" s="201"/>
      <c r="D550" s="202" t="s">
        <v>176</v>
      </c>
      <c r="E550" s="203" t="s">
        <v>21</v>
      </c>
      <c r="F550" s="204" t="s">
        <v>817</v>
      </c>
      <c r="G550" s="201"/>
      <c r="H550" s="205">
        <v>15.9</v>
      </c>
      <c r="I550" s="206"/>
      <c r="J550" s="201"/>
      <c r="K550" s="201"/>
      <c r="L550" s="207"/>
      <c r="M550" s="208"/>
      <c r="N550" s="209"/>
      <c r="O550" s="209"/>
      <c r="P550" s="209"/>
      <c r="Q550" s="209"/>
      <c r="R550" s="209"/>
      <c r="S550" s="209"/>
      <c r="T550" s="210"/>
      <c r="AT550" s="211" t="s">
        <v>176</v>
      </c>
      <c r="AU550" s="211" t="s">
        <v>83</v>
      </c>
      <c r="AV550" s="13" t="s">
        <v>83</v>
      </c>
      <c r="AW550" s="13" t="s">
        <v>34</v>
      </c>
      <c r="AX550" s="13" t="s">
        <v>73</v>
      </c>
      <c r="AY550" s="211" t="s">
        <v>165</v>
      </c>
    </row>
    <row r="551" spans="1:65" s="13" customFormat="1" ht="11.25">
      <c r="B551" s="200"/>
      <c r="C551" s="201"/>
      <c r="D551" s="202" t="s">
        <v>176</v>
      </c>
      <c r="E551" s="203" t="s">
        <v>21</v>
      </c>
      <c r="F551" s="204" t="s">
        <v>818</v>
      </c>
      <c r="G551" s="201"/>
      <c r="H551" s="205">
        <v>6.5750000000000002</v>
      </c>
      <c r="I551" s="206"/>
      <c r="J551" s="201"/>
      <c r="K551" s="201"/>
      <c r="L551" s="207"/>
      <c r="M551" s="208"/>
      <c r="N551" s="209"/>
      <c r="O551" s="209"/>
      <c r="P551" s="209"/>
      <c r="Q551" s="209"/>
      <c r="R551" s="209"/>
      <c r="S551" s="209"/>
      <c r="T551" s="210"/>
      <c r="AT551" s="211" t="s">
        <v>176</v>
      </c>
      <c r="AU551" s="211" t="s">
        <v>83</v>
      </c>
      <c r="AV551" s="13" t="s">
        <v>83</v>
      </c>
      <c r="AW551" s="13" t="s">
        <v>34</v>
      </c>
      <c r="AX551" s="13" t="s">
        <v>73</v>
      </c>
      <c r="AY551" s="211" t="s">
        <v>165</v>
      </c>
    </row>
    <row r="552" spans="1:65" s="14" customFormat="1" ht="11.25">
      <c r="B552" s="212"/>
      <c r="C552" s="213"/>
      <c r="D552" s="202" t="s">
        <v>176</v>
      </c>
      <c r="E552" s="214" t="s">
        <v>122</v>
      </c>
      <c r="F552" s="215" t="s">
        <v>178</v>
      </c>
      <c r="G552" s="213"/>
      <c r="H552" s="216">
        <v>157.655</v>
      </c>
      <c r="I552" s="217"/>
      <c r="J552" s="213"/>
      <c r="K552" s="213"/>
      <c r="L552" s="218"/>
      <c r="M552" s="219"/>
      <c r="N552" s="220"/>
      <c r="O552" s="220"/>
      <c r="P552" s="220"/>
      <c r="Q552" s="220"/>
      <c r="R552" s="220"/>
      <c r="S552" s="220"/>
      <c r="T552" s="221"/>
      <c r="AT552" s="222" t="s">
        <v>176</v>
      </c>
      <c r="AU552" s="222" t="s">
        <v>83</v>
      </c>
      <c r="AV552" s="14" t="s">
        <v>93</v>
      </c>
      <c r="AW552" s="14" t="s">
        <v>34</v>
      </c>
      <c r="AX552" s="14" t="s">
        <v>81</v>
      </c>
      <c r="AY552" s="222" t="s">
        <v>165</v>
      </c>
    </row>
    <row r="553" spans="1:65" s="2" customFormat="1" ht="16.5" customHeight="1">
      <c r="A553" s="37"/>
      <c r="B553" s="38"/>
      <c r="C553" s="245" t="s">
        <v>819</v>
      </c>
      <c r="D553" s="245" t="s">
        <v>410</v>
      </c>
      <c r="E553" s="246" t="s">
        <v>820</v>
      </c>
      <c r="F553" s="247" t="s">
        <v>821</v>
      </c>
      <c r="G553" s="248" t="s">
        <v>124</v>
      </c>
      <c r="H553" s="249">
        <v>165.53800000000001</v>
      </c>
      <c r="I553" s="250"/>
      <c r="J553" s="251">
        <f>ROUND(I553*H553,2)</f>
        <v>0</v>
      </c>
      <c r="K553" s="247" t="s">
        <v>171</v>
      </c>
      <c r="L553" s="252"/>
      <c r="M553" s="253" t="s">
        <v>21</v>
      </c>
      <c r="N553" s="254" t="s">
        <v>44</v>
      </c>
      <c r="O553" s="67"/>
      <c r="P553" s="191">
        <f>O553*H553</f>
        <v>0</v>
      </c>
      <c r="Q553" s="191">
        <v>3.5E-4</v>
      </c>
      <c r="R553" s="191">
        <f>Q553*H553</f>
        <v>5.7938300000000005E-2</v>
      </c>
      <c r="S553" s="191">
        <v>0</v>
      </c>
      <c r="T553" s="192">
        <f>S553*H553</f>
        <v>0</v>
      </c>
      <c r="U553" s="37"/>
      <c r="V553" s="37"/>
      <c r="W553" s="37"/>
      <c r="X553" s="37"/>
      <c r="Y553" s="37"/>
      <c r="Z553" s="37"/>
      <c r="AA553" s="37"/>
      <c r="AB553" s="37"/>
      <c r="AC553" s="37"/>
      <c r="AD553" s="37"/>
      <c r="AE553" s="37"/>
      <c r="AR553" s="193" t="s">
        <v>386</v>
      </c>
      <c r="AT553" s="193" t="s">
        <v>410</v>
      </c>
      <c r="AU553" s="193" t="s">
        <v>83</v>
      </c>
      <c r="AY553" s="20" t="s">
        <v>165</v>
      </c>
      <c r="BE553" s="194">
        <f>IF(N553="základní",J553,0)</f>
        <v>0</v>
      </c>
      <c r="BF553" s="194">
        <f>IF(N553="snížená",J553,0)</f>
        <v>0</v>
      </c>
      <c r="BG553" s="194">
        <f>IF(N553="zákl. přenesená",J553,0)</f>
        <v>0</v>
      </c>
      <c r="BH553" s="194">
        <f>IF(N553="sníž. přenesená",J553,0)</f>
        <v>0</v>
      </c>
      <c r="BI553" s="194">
        <f>IF(N553="nulová",J553,0)</f>
        <v>0</v>
      </c>
      <c r="BJ553" s="20" t="s">
        <v>81</v>
      </c>
      <c r="BK553" s="194">
        <f>ROUND(I553*H553,2)</f>
        <v>0</v>
      </c>
      <c r="BL553" s="20" t="s">
        <v>272</v>
      </c>
      <c r="BM553" s="193" t="s">
        <v>822</v>
      </c>
    </row>
    <row r="554" spans="1:65" s="13" customFormat="1" ht="11.25">
      <c r="B554" s="200"/>
      <c r="C554" s="201"/>
      <c r="D554" s="202" t="s">
        <v>176</v>
      </c>
      <c r="E554" s="201"/>
      <c r="F554" s="204" t="s">
        <v>823</v>
      </c>
      <c r="G554" s="201"/>
      <c r="H554" s="205">
        <v>165.53800000000001</v>
      </c>
      <c r="I554" s="206"/>
      <c r="J554" s="201"/>
      <c r="K554" s="201"/>
      <c r="L554" s="207"/>
      <c r="M554" s="208"/>
      <c r="N554" s="209"/>
      <c r="O554" s="209"/>
      <c r="P554" s="209"/>
      <c r="Q554" s="209"/>
      <c r="R554" s="209"/>
      <c r="S554" s="209"/>
      <c r="T554" s="210"/>
      <c r="AT554" s="211" t="s">
        <v>176</v>
      </c>
      <c r="AU554" s="211" t="s">
        <v>83</v>
      </c>
      <c r="AV554" s="13" t="s">
        <v>83</v>
      </c>
      <c r="AW554" s="13" t="s">
        <v>4</v>
      </c>
      <c r="AX554" s="13" t="s">
        <v>81</v>
      </c>
      <c r="AY554" s="211" t="s">
        <v>165</v>
      </c>
    </row>
    <row r="555" spans="1:65" s="2" customFormat="1" ht="16.5" customHeight="1">
      <c r="A555" s="37"/>
      <c r="B555" s="38"/>
      <c r="C555" s="182" t="s">
        <v>824</v>
      </c>
      <c r="D555" s="182" t="s">
        <v>167</v>
      </c>
      <c r="E555" s="183" t="s">
        <v>825</v>
      </c>
      <c r="F555" s="184" t="s">
        <v>826</v>
      </c>
      <c r="G555" s="185" t="s">
        <v>124</v>
      </c>
      <c r="H555" s="186">
        <v>157.655</v>
      </c>
      <c r="I555" s="187"/>
      <c r="J555" s="188">
        <f>ROUND(I555*H555,2)</f>
        <v>0</v>
      </c>
      <c r="K555" s="184" t="s">
        <v>171</v>
      </c>
      <c r="L555" s="42"/>
      <c r="M555" s="189" t="s">
        <v>21</v>
      </c>
      <c r="N555" s="190" t="s">
        <v>44</v>
      </c>
      <c r="O555" s="67"/>
      <c r="P555" s="191">
        <f>O555*H555</f>
        <v>0</v>
      </c>
      <c r="Q555" s="191">
        <v>3.0000000000000001E-5</v>
      </c>
      <c r="R555" s="191">
        <f>Q555*H555</f>
        <v>4.7296500000000002E-3</v>
      </c>
      <c r="S555" s="191">
        <v>0</v>
      </c>
      <c r="T555" s="192">
        <f>S555*H555</f>
        <v>0</v>
      </c>
      <c r="U555" s="37"/>
      <c r="V555" s="37"/>
      <c r="W555" s="37"/>
      <c r="X555" s="37"/>
      <c r="Y555" s="37"/>
      <c r="Z555" s="37"/>
      <c r="AA555" s="37"/>
      <c r="AB555" s="37"/>
      <c r="AC555" s="37"/>
      <c r="AD555" s="37"/>
      <c r="AE555" s="37"/>
      <c r="AR555" s="193" t="s">
        <v>272</v>
      </c>
      <c r="AT555" s="193" t="s">
        <v>167</v>
      </c>
      <c r="AU555" s="193" t="s">
        <v>83</v>
      </c>
      <c r="AY555" s="20" t="s">
        <v>165</v>
      </c>
      <c r="BE555" s="194">
        <f>IF(N555="základní",J555,0)</f>
        <v>0</v>
      </c>
      <c r="BF555" s="194">
        <f>IF(N555="snížená",J555,0)</f>
        <v>0</v>
      </c>
      <c r="BG555" s="194">
        <f>IF(N555="zákl. přenesená",J555,0)</f>
        <v>0</v>
      </c>
      <c r="BH555" s="194">
        <f>IF(N555="sníž. přenesená",J555,0)</f>
        <v>0</v>
      </c>
      <c r="BI555" s="194">
        <f>IF(N555="nulová",J555,0)</f>
        <v>0</v>
      </c>
      <c r="BJ555" s="20" t="s">
        <v>81</v>
      </c>
      <c r="BK555" s="194">
        <f>ROUND(I555*H555,2)</f>
        <v>0</v>
      </c>
      <c r="BL555" s="20" t="s">
        <v>272</v>
      </c>
      <c r="BM555" s="193" t="s">
        <v>827</v>
      </c>
    </row>
    <row r="556" spans="1:65" s="2" customFormat="1" ht="11.25">
      <c r="A556" s="37"/>
      <c r="B556" s="38"/>
      <c r="C556" s="39"/>
      <c r="D556" s="195" t="s">
        <v>174</v>
      </c>
      <c r="E556" s="39"/>
      <c r="F556" s="196" t="s">
        <v>828</v>
      </c>
      <c r="G556" s="39"/>
      <c r="H556" s="39"/>
      <c r="I556" s="197"/>
      <c r="J556" s="39"/>
      <c r="K556" s="39"/>
      <c r="L556" s="42"/>
      <c r="M556" s="198"/>
      <c r="N556" s="199"/>
      <c r="O556" s="67"/>
      <c r="P556" s="67"/>
      <c r="Q556" s="67"/>
      <c r="R556" s="67"/>
      <c r="S556" s="67"/>
      <c r="T556" s="68"/>
      <c r="U556" s="37"/>
      <c r="V556" s="37"/>
      <c r="W556" s="37"/>
      <c r="X556" s="37"/>
      <c r="Y556" s="37"/>
      <c r="Z556" s="37"/>
      <c r="AA556" s="37"/>
      <c r="AB556" s="37"/>
      <c r="AC556" s="37"/>
      <c r="AD556" s="37"/>
      <c r="AE556" s="37"/>
      <c r="AT556" s="20" t="s">
        <v>174</v>
      </c>
      <c r="AU556" s="20" t="s">
        <v>83</v>
      </c>
    </row>
    <row r="557" spans="1:65" s="13" customFormat="1" ht="11.25">
      <c r="B557" s="200"/>
      <c r="C557" s="201"/>
      <c r="D557" s="202" t="s">
        <v>176</v>
      </c>
      <c r="E557" s="203" t="s">
        <v>21</v>
      </c>
      <c r="F557" s="204" t="s">
        <v>122</v>
      </c>
      <c r="G557" s="201"/>
      <c r="H557" s="205">
        <v>157.655</v>
      </c>
      <c r="I557" s="206"/>
      <c r="J557" s="201"/>
      <c r="K557" s="201"/>
      <c r="L557" s="207"/>
      <c r="M557" s="208"/>
      <c r="N557" s="209"/>
      <c r="O557" s="209"/>
      <c r="P557" s="209"/>
      <c r="Q557" s="209"/>
      <c r="R557" s="209"/>
      <c r="S557" s="209"/>
      <c r="T557" s="210"/>
      <c r="AT557" s="211" t="s">
        <v>176</v>
      </c>
      <c r="AU557" s="211" t="s">
        <v>83</v>
      </c>
      <c r="AV557" s="13" t="s">
        <v>83</v>
      </c>
      <c r="AW557" s="13" t="s">
        <v>34</v>
      </c>
      <c r="AX557" s="13" t="s">
        <v>73</v>
      </c>
      <c r="AY557" s="211" t="s">
        <v>165</v>
      </c>
    </row>
    <row r="558" spans="1:65" s="14" customFormat="1" ht="11.25">
      <c r="B558" s="212"/>
      <c r="C558" s="213"/>
      <c r="D558" s="202" t="s">
        <v>176</v>
      </c>
      <c r="E558" s="214" t="s">
        <v>21</v>
      </c>
      <c r="F558" s="215" t="s">
        <v>178</v>
      </c>
      <c r="G558" s="213"/>
      <c r="H558" s="216">
        <v>157.655</v>
      </c>
      <c r="I558" s="217"/>
      <c r="J558" s="213"/>
      <c r="K558" s="213"/>
      <c r="L558" s="218"/>
      <c r="M558" s="219"/>
      <c r="N558" s="220"/>
      <c r="O558" s="220"/>
      <c r="P558" s="220"/>
      <c r="Q558" s="220"/>
      <c r="R558" s="220"/>
      <c r="S558" s="220"/>
      <c r="T558" s="221"/>
      <c r="AT558" s="222" t="s">
        <v>176</v>
      </c>
      <c r="AU558" s="222" t="s">
        <v>83</v>
      </c>
      <c r="AV558" s="14" t="s">
        <v>93</v>
      </c>
      <c r="AW558" s="14" t="s">
        <v>34</v>
      </c>
      <c r="AX558" s="14" t="s">
        <v>81</v>
      </c>
      <c r="AY558" s="222" t="s">
        <v>165</v>
      </c>
    </row>
    <row r="559" spans="1:65" s="2" customFormat="1" ht="16.5" customHeight="1">
      <c r="A559" s="37"/>
      <c r="B559" s="38"/>
      <c r="C559" s="182" t="s">
        <v>829</v>
      </c>
      <c r="D559" s="182" t="s">
        <v>167</v>
      </c>
      <c r="E559" s="183" t="s">
        <v>830</v>
      </c>
      <c r="F559" s="184" t="s">
        <v>831</v>
      </c>
      <c r="G559" s="185" t="s">
        <v>113</v>
      </c>
      <c r="H559" s="186">
        <v>279.14999999999998</v>
      </c>
      <c r="I559" s="187"/>
      <c r="J559" s="188">
        <f>ROUND(I559*H559,2)</f>
        <v>0</v>
      </c>
      <c r="K559" s="184" t="s">
        <v>171</v>
      </c>
      <c r="L559" s="42"/>
      <c r="M559" s="189" t="s">
        <v>21</v>
      </c>
      <c r="N559" s="190" t="s">
        <v>44</v>
      </c>
      <c r="O559" s="67"/>
      <c r="P559" s="191">
        <f>O559*H559</f>
        <v>0</v>
      </c>
      <c r="Q559" s="191">
        <v>0</v>
      </c>
      <c r="R559" s="191">
        <f>Q559*H559</f>
        <v>0</v>
      </c>
      <c r="S559" s="191">
        <v>0</v>
      </c>
      <c r="T559" s="192">
        <f>S559*H559</f>
        <v>0</v>
      </c>
      <c r="U559" s="37"/>
      <c r="V559" s="37"/>
      <c r="W559" s="37"/>
      <c r="X559" s="37"/>
      <c r="Y559" s="37"/>
      <c r="Z559" s="37"/>
      <c r="AA559" s="37"/>
      <c r="AB559" s="37"/>
      <c r="AC559" s="37"/>
      <c r="AD559" s="37"/>
      <c r="AE559" s="37"/>
      <c r="AR559" s="193" t="s">
        <v>272</v>
      </c>
      <c r="AT559" s="193" t="s">
        <v>167</v>
      </c>
      <c r="AU559" s="193" t="s">
        <v>83</v>
      </c>
      <c r="AY559" s="20" t="s">
        <v>165</v>
      </c>
      <c r="BE559" s="194">
        <f>IF(N559="základní",J559,0)</f>
        <v>0</v>
      </c>
      <c r="BF559" s="194">
        <f>IF(N559="snížená",J559,0)</f>
        <v>0</v>
      </c>
      <c r="BG559" s="194">
        <f>IF(N559="zákl. přenesená",J559,0)</f>
        <v>0</v>
      </c>
      <c r="BH559" s="194">
        <f>IF(N559="sníž. přenesená",J559,0)</f>
        <v>0</v>
      </c>
      <c r="BI559" s="194">
        <f>IF(N559="nulová",J559,0)</f>
        <v>0</v>
      </c>
      <c r="BJ559" s="20" t="s">
        <v>81</v>
      </c>
      <c r="BK559" s="194">
        <f>ROUND(I559*H559,2)</f>
        <v>0</v>
      </c>
      <c r="BL559" s="20" t="s">
        <v>272</v>
      </c>
      <c r="BM559" s="193" t="s">
        <v>832</v>
      </c>
    </row>
    <row r="560" spans="1:65" s="2" customFormat="1" ht="11.25">
      <c r="A560" s="37"/>
      <c r="B560" s="38"/>
      <c r="C560" s="39"/>
      <c r="D560" s="195" t="s">
        <v>174</v>
      </c>
      <c r="E560" s="39"/>
      <c r="F560" s="196" t="s">
        <v>833</v>
      </c>
      <c r="G560" s="39"/>
      <c r="H560" s="39"/>
      <c r="I560" s="197"/>
      <c r="J560" s="39"/>
      <c r="K560" s="39"/>
      <c r="L560" s="42"/>
      <c r="M560" s="198"/>
      <c r="N560" s="199"/>
      <c r="O560" s="67"/>
      <c r="P560" s="67"/>
      <c r="Q560" s="67"/>
      <c r="R560" s="67"/>
      <c r="S560" s="67"/>
      <c r="T560" s="68"/>
      <c r="U560" s="37"/>
      <c r="V560" s="37"/>
      <c r="W560" s="37"/>
      <c r="X560" s="37"/>
      <c r="Y560" s="37"/>
      <c r="Z560" s="37"/>
      <c r="AA560" s="37"/>
      <c r="AB560" s="37"/>
      <c r="AC560" s="37"/>
      <c r="AD560" s="37"/>
      <c r="AE560" s="37"/>
      <c r="AT560" s="20" t="s">
        <v>174</v>
      </c>
      <c r="AU560" s="20" t="s">
        <v>83</v>
      </c>
    </row>
    <row r="561" spans="1:65" s="13" customFormat="1" ht="11.25">
      <c r="B561" s="200"/>
      <c r="C561" s="201"/>
      <c r="D561" s="202" t="s">
        <v>176</v>
      </c>
      <c r="E561" s="203" t="s">
        <v>21</v>
      </c>
      <c r="F561" s="204" t="s">
        <v>761</v>
      </c>
      <c r="G561" s="201"/>
      <c r="H561" s="205">
        <v>279.14999999999998</v>
      </c>
      <c r="I561" s="206"/>
      <c r="J561" s="201"/>
      <c r="K561" s="201"/>
      <c r="L561" s="207"/>
      <c r="M561" s="208"/>
      <c r="N561" s="209"/>
      <c r="O561" s="209"/>
      <c r="P561" s="209"/>
      <c r="Q561" s="209"/>
      <c r="R561" s="209"/>
      <c r="S561" s="209"/>
      <c r="T561" s="210"/>
      <c r="AT561" s="211" t="s">
        <v>176</v>
      </c>
      <c r="AU561" s="211" t="s">
        <v>83</v>
      </c>
      <c r="AV561" s="13" t="s">
        <v>83</v>
      </c>
      <c r="AW561" s="13" t="s">
        <v>34</v>
      </c>
      <c r="AX561" s="13" t="s">
        <v>73</v>
      </c>
      <c r="AY561" s="211" t="s">
        <v>165</v>
      </c>
    </row>
    <row r="562" spans="1:65" s="14" customFormat="1" ht="11.25">
      <c r="B562" s="212"/>
      <c r="C562" s="213"/>
      <c r="D562" s="202" t="s">
        <v>176</v>
      </c>
      <c r="E562" s="214" t="s">
        <v>21</v>
      </c>
      <c r="F562" s="215" t="s">
        <v>178</v>
      </c>
      <c r="G562" s="213"/>
      <c r="H562" s="216">
        <v>279.14999999999998</v>
      </c>
      <c r="I562" s="217"/>
      <c r="J562" s="213"/>
      <c r="K562" s="213"/>
      <c r="L562" s="218"/>
      <c r="M562" s="219"/>
      <c r="N562" s="220"/>
      <c r="O562" s="220"/>
      <c r="P562" s="220"/>
      <c r="Q562" s="220"/>
      <c r="R562" s="220"/>
      <c r="S562" s="220"/>
      <c r="T562" s="221"/>
      <c r="AT562" s="222" t="s">
        <v>176</v>
      </c>
      <c r="AU562" s="222" t="s">
        <v>83</v>
      </c>
      <c r="AV562" s="14" t="s">
        <v>93</v>
      </c>
      <c r="AW562" s="14" t="s">
        <v>34</v>
      </c>
      <c r="AX562" s="14" t="s">
        <v>81</v>
      </c>
      <c r="AY562" s="222" t="s">
        <v>165</v>
      </c>
    </row>
    <row r="563" spans="1:65" s="2" customFormat="1" ht="16.5" customHeight="1">
      <c r="A563" s="37"/>
      <c r="B563" s="38"/>
      <c r="C563" s="182" t="s">
        <v>834</v>
      </c>
      <c r="D563" s="182" t="s">
        <v>167</v>
      </c>
      <c r="E563" s="183" t="s">
        <v>835</v>
      </c>
      <c r="F563" s="184" t="s">
        <v>836</v>
      </c>
      <c r="G563" s="185" t="s">
        <v>124</v>
      </c>
      <c r="H563" s="186">
        <v>15</v>
      </c>
      <c r="I563" s="187"/>
      <c r="J563" s="188">
        <f>ROUND(I563*H563,2)</f>
        <v>0</v>
      </c>
      <c r="K563" s="184" t="s">
        <v>171</v>
      </c>
      <c r="L563" s="42"/>
      <c r="M563" s="189" t="s">
        <v>21</v>
      </c>
      <c r="N563" s="190" t="s">
        <v>44</v>
      </c>
      <c r="O563" s="67"/>
      <c r="P563" s="191">
        <f>O563*H563</f>
        <v>0</v>
      </c>
      <c r="Q563" s="191">
        <v>0</v>
      </c>
      <c r="R563" s="191">
        <f>Q563*H563</f>
        <v>0</v>
      </c>
      <c r="S563" s="191">
        <v>0</v>
      </c>
      <c r="T563" s="192">
        <f>S563*H563</f>
        <v>0</v>
      </c>
      <c r="U563" s="37"/>
      <c r="V563" s="37"/>
      <c r="W563" s="37"/>
      <c r="X563" s="37"/>
      <c r="Y563" s="37"/>
      <c r="Z563" s="37"/>
      <c r="AA563" s="37"/>
      <c r="AB563" s="37"/>
      <c r="AC563" s="37"/>
      <c r="AD563" s="37"/>
      <c r="AE563" s="37"/>
      <c r="AR563" s="193" t="s">
        <v>272</v>
      </c>
      <c r="AT563" s="193" t="s">
        <v>167</v>
      </c>
      <c r="AU563" s="193" t="s">
        <v>83</v>
      </c>
      <c r="AY563" s="20" t="s">
        <v>165</v>
      </c>
      <c r="BE563" s="194">
        <f>IF(N563="základní",J563,0)</f>
        <v>0</v>
      </c>
      <c r="BF563" s="194">
        <f>IF(N563="snížená",J563,0)</f>
        <v>0</v>
      </c>
      <c r="BG563" s="194">
        <f>IF(N563="zákl. přenesená",J563,0)</f>
        <v>0</v>
      </c>
      <c r="BH563" s="194">
        <f>IF(N563="sníž. přenesená",J563,0)</f>
        <v>0</v>
      </c>
      <c r="BI563" s="194">
        <f>IF(N563="nulová",J563,0)</f>
        <v>0</v>
      </c>
      <c r="BJ563" s="20" t="s">
        <v>81</v>
      </c>
      <c r="BK563" s="194">
        <f>ROUND(I563*H563,2)</f>
        <v>0</v>
      </c>
      <c r="BL563" s="20" t="s">
        <v>272</v>
      </c>
      <c r="BM563" s="193" t="s">
        <v>837</v>
      </c>
    </row>
    <row r="564" spans="1:65" s="2" customFormat="1" ht="11.25">
      <c r="A564" s="37"/>
      <c r="B564" s="38"/>
      <c r="C564" s="39"/>
      <c r="D564" s="195" t="s">
        <v>174</v>
      </c>
      <c r="E564" s="39"/>
      <c r="F564" s="196" t="s">
        <v>838</v>
      </c>
      <c r="G564" s="39"/>
      <c r="H564" s="39"/>
      <c r="I564" s="197"/>
      <c r="J564" s="39"/>
      <c r="K564" s="39"/>
      <c r="L564" s="42"/>
      <c r="M564" s="198"/>
      <c r="N564" s="199"/>
      <c r="O564" s="67"/>
      <c r="P564" s="67"/>
      <c r="Q564" s="67"/>
      <c r="R564" s="67"/>
      <c r="S564" s="67"/>
      <c r="T564" s="68"/>
      <c r="U564" s="37"/>
      <c r="V564" s="37"/>
      <c r="W564" s="37"/>
      <c r="X564" s="37"/>
      <c r="Y564" s="37"/>
      <c r="Z564" s="37"/>
      <c r="AA564" s="37"/>
      <c r="AB564" s="37"/>
      <c r="AC564" s="37"/>
      <c r="AD564" s="37"/>
      <c r="AE564" s="37"/>
      <c r="AT564" s="20" t="s">
        <v>174</v>
      </c>
      <c r="AU564" s="20" t="s">
        <v>83</v>
      </c>
    </row>
    <row r="565" spans="1:65" s="13" customFormat="1" ht="11.25">
      <c r="B565" s="200"/>
      <c r="C565" s="201"/>
      <c r="D565" s="202" t="s">
        <v>176</v>
      </c>
      <c r="E565" s="203" t="s">
        <v>21</v>
      </c>
      <c r="F565" s="204" t="s">
        <v>265</v>
      </c>
      <c r="G565" s="201"/>
      <c r="H565" s="205">
        <v>15</v>
      </c>
      <c r="I565" s="206"/>
      <c r="J565" s="201"/>
      <c r="K565" s="201"/>
      <c r="L565" s="207"/>
      <c r="M565" s="208"/>
      <c r="N565" s="209"/>
      <c r="O565" s="209"/>
      <c r="P565" s="209"/>
      <c r="Q565" s="209"/>
      <c r="R565" s="209"/>
      <c r="S565" s="209"/>
      <c r="T565" s="210"/>
      <c r="AT565" s="211" t="s">
        <v>176</v>
      </c>
      <c r="AU565" s="211" t="s">
        <v>83</v>
      </c>
      <c r="AV565" s="13" t="s">
        <v>83</v>
      </c>
      <c r="AW565" s="13" t="s">
        <v>34</v>
      </c>
      <c r="AX565" s="13" t="s">
        <v>73</v>
      </c>
      <c r="AY565" s="211" t="s">
        <v>165</v>
      </c>
    </row>
    <row r="566" spans="1:65" s="14" customFormat="1" ht="11.25">
      <c r="B566" s="212"/>
      <c r="C566" s="213"/>
      <c r="D566" s="202" t="s">
        <v>176</v>
      </c>
      <c r="E566" s="214" t="s">
        <v>21</v>
      </c>
      <c r="F566" s="215" t="s">
        <v>178</v>
      </c>
      <c r="G566" s="213"/>
      <c r="H566" s="216">
        <v>15</v>
      </c>
      <c r="I566" s="217"/>
      <c r="J566" s="213"/>
      <c r="K566" s="213"/>
      <c r="L566" s="218"/>
      <c r="M566" s="219"/>
      <c r="N566" s="220"/>
      <c r="O566" s="220"/>
      <c r="P566" s="220"/>
      <c r="Q566" s="220"/>
      <c r="R566" s="220"/>
      <c r="S566" s="220"/>
      <c r="T566" s="221"/>
      <c r="AT566" s="222" t="s">
        <v>176</v>
      </c>
      <c r="AU566" s="222" t="s">
        <v>83</v>
      </c>
      <c r="AV566" s="14" t="s">
        <v>93</v>
      </c>
      <c r="AW566" s="14" t="s">
        <v>34</v>
      </c>
      <c r="AX566" s="14" t="s">
        <v>81</v>
      </c>
      <c r="AY566" s="222" t="s">
        <v>165</v>
      </c>
    </row>
    <row r="567" spans="1:65" s="2" customFormat="1" ht="24.2" customHeight="1">
      <c r="A567" s="37"/>
      <c r="B567" s="38"/>
      <c r="C567" s="182" t="s">
        <v>839</v>
      </c>
      <c r="D567" s="182" t="s">
        <v>167</v>
      </c>
      <c r="E567" s="183" t="s">
        <v>840</v>
      </c>
      <c r="F567" s="184" t="s">
        <v>841</v>
      </c>
      <c r="G567" s="185" t="s">
        <v>181</v>
      </c>
      <c r="H567" s="186">
        <v>3.2330000000000001</v>
      </c>
      <c r="I567" s="187"/>
      <c r="J567" s="188">
        <f>ROUND(I567*H567,2)</f>
        <v>0</v>
      </c>
      <c r="K567" s="184" t="s">
        <v>171</v>
      </c>
      <c r="L567" s="42"/>
      <c r="M567" s="189" t="s">
        <v>21</v>
      </c>
      <c r="N567" s="190" t="s">
        <v>44</v>
      </c>
      <c r="O567" s="67"/>
      <c r="P567" s="191">
        <f>O567*H567</f>
        <v>0</v>
      </c>
      <c r="Q567" s="191">
        <v>0</v>
      </c>
      <c r="R567" s="191">
        <f>Q567*H567</f>
        <v>0</v>
      </c>
      <c r="S567" s="191">
        <v>0</v>
      </c>
      <c r="T567" s="192">
        <f>S567*H567</f>
        <v>0</v>
      </c>
      <c r="U567" s="37"/>
      <c r="V567" s="37"/>
      <c r="W567" s="37"/>
      <c r="X567" s="37"/>
      <c r="Y567" s="37"/>
      <c r="Z567" s="37"/>
      <c r="AA567" s="37"/>
      <c r="AB567" s="37"/>
      <c r="AC567" s="37"/>
      <c r="AD567" s="37"/>
      <c r="AE567" s="37"/>
      <c r="AR567" s="193" t="s">
        <v>272</v>
      </c>
      <c r="AT567" s="193" t="s">
        <v>167</v>
      </c>
      <c r="AU567" s="193" t="s">
        <v>83</v>
      </c>
      <c r="AY567" s="20" t="s">
        <v>165</v>
      </c>
      <c r="BE567" s="194">
        <f>IF(N567="základní",J567,0)</f>
        <v>0</v>
      </c>
      <c r="BF567" s="194">
        <f>IF(N567="snížená",J567,0)</f>
        <v>0</v>
      </c>
      <c r="BG567" s="194">
        <f>IF(N567="zákl. přenesená",J567,0)</f>
        <v>0</v>
      </c>
      <c r="BH567" s="194">
        <f>IF(N567="sníž. přenesená",J567,0)</f>
        <v>0</v>
      </c>
      <c r="BI567" s="194">
        <f>IF(N567="nulová",J567,0)</f>
        <v>0</v>
      </c>
      <c r="BJ567" s="20" t="s">
        <v>81</v>
      </c>
      <c r="BK567" s="194">
        <f>ROUND(I567*H567,2)</f>
        <v>0</v>
      </c>
      <c r="BL567" s="20" t="s">
        <v>272</v>
      </c>
      <c r="BM567" s="193" t="s">
        <v>842</v>
      </c>
    </row>
    <row r="568" spans="1:65" s="2" customFormat="1" ht="11.25">
      <c r="A568" s="37"/>
      <c r="B568" s="38"/>
      <c r="C568" s="39"/>
      <c r="D568" s="195" t="s">
        <v>174</v>
      </c>
      <c r="E568" s="39"/>
      <c r="F568" s="196" t="s">
        <v>843</v>
      </c>
      <c r="G568" s="39"/>
      <c r="H568" s="39"/>
      <c r="I568" s="197"/>
      <c r="J568" s="39"/>
      <c r="K568" s="39"/>
      <c r="L568" s="42"/>
      <c r="M568" s="198"/>
      <c r="N568" s="199"/>
      <c r="O568" s="67"/>
      <c r="P568" s="67"/>
      <c r="Q568" s="67"/>
      <c r="R568" s="67"/>
      <c r="S568" s="67"/>
      <c r="T568" s="68"/>
      <c r="U568" s="37"/>
      <c r="V568" s="37"/>
      <c r="W568" s="37"/>
      <c r="X568" s="37"/>
      <c r="Y568" s="37"/>
      <c r="Z568" s="37"/>
      <c r="AA568" s="37"/>
      <c r="AB568" s="37"/>
      <c r="AC568" s="37"/>
      <c r="AD568" s="37"/>
      <c r="AE568" s="37"/>
      <c r="AT568" s="20" t="s">
        <v>174</v>
      </c>
      <c r="AU568" s="20" t="s">
        <v>83</v>
      </c>
    </row>
    <row r="569" spans="1:65" s="12" customFormat="1" ht="22.9" customHeight="1">
      <c r="B569" s="166"/>
      <c r="C569" s="167"/>
      <c r="D569" s="168" t="s">
        <v>72</v>
      </c>
      <c r="E569" s="180" t="s">
        <v>844</v>
      </c>
      <c r="F569" s="180" t="s">
        <v>845</v>
      </c>
      <c r="G569" s="167"/>
      <c r="H569" s="167"/>
      <c r="I569" s="170"/>
      <c r="J569" s="181">
        <f>BK569</f>
        <v>0</v>
      </c>
      <c r="K569" s="167"/>
      <c r="L569" s="172"/>
      <c r="M569" s="173"/>
      <c r="N569" s="174"/>
      <c r="O569" s="174"/>
      <c r="P569" s="175">
        <f>SUM(P570:P595)</f>
        <v>0</v>
      </c>
      <c r="Q569" s="174"/>
      <c r="R569" s="175">
        <f>SUM(R570:R595)</f>
        <v>7.0798379999999994E-2</v>
      </c>
      <c r="S569" s="174"/>
      <c r="T569" s="176">
        <f>SUM(T570:T595)</f>
        <v>0</v>
      </c>
      <c r="AR569" s="177" t="s">
        <v>83</v>
      </c>
      <c r="AT569" s="178" t="s">
        <v>72</v>
      </c>
      <c r="AU569" s="178" t="s">
        <v>81</v>
      </c>
      <c r="AY569" s="177" t="s">
        <v>165</v>
      </c>
      <c r="BK569" s="179">
        <f>SUM(BK570:BK595)</f>
        <v>0</v>
      </c>
    </row>
    <row r="570" spans="1:65" s="2" customFormat="1" ht="21.75" customHeight="1">
      <c r="A570" s="37"/>
      <c r="B570" s="38"/>
      <c r="C570" s="182" t="s">
        <v>846</v>
      </c>
      <c r="D570" s="182" t="s">
        <v>167</v>
      </c>
      <c r="E570" s="183" t="s">
        <v>847</v>
      </c>
      <c r="F570" s="184" t="s">
        <v>848</v>
      </c>
      <c r="G570" s="185" t="s">
        <v>113</v>
      </c>
      <c r="H570" s="186">
        <v>2.9620000000000002</v>
      </c>
      <c r="I570" s="187"/>
      <c r="J570" s="188">
        <f>ROUND(I570*H570,2)</f>
        <v>0</v>
      </c>
      <c r="K570" s="184" t="s">
        <v>171</v>
      </c>
      <c r="L570" s="42"/>
      <c r="M570" s="189" t="s">
        <v>21</v>
      </c>
      <c r="N570" s="190" t="s">
        <v>44</v>
      </c>
      <c r="O570" s="67"/>
      <c r="P570" s="191">
        <f>O570*H570</f>
        <v>0</v>
      </c>
      <c r="Q570" s="191">
        <v>6.9999999999999994E-5</v>
      </c>
      <c r="R570" s="191">
        <f>Q570*H570</f>
        <v>2.0734E-4</v>
      </c>
      <c r="S570" s="191">
        <v>0</v>
      </c>
      <c r="T570" s="192">
        <f>S570*H570</f>
        <v>0</v>
      </c>
      <c r="U570" s="37"/>
      <c r="V570" s="37"/>
      <c r="W570" s="37"/>
      <c r="X570" s="37"/>
      <c r="Y570" s="37"/>
      <c r="Z570" s="37"/>
      <c r="AA570" s="37"/>
      <c r="AB570" s="37"/>
      <c r="AC570" s="37"/>
      <c r="AD570" s="37"/>
      <c r="AE570" s="37"/>
      <c r="AR570" s="193" t="s">
        <v>272</v>
      </c>
      <c r="AT570" s="193" t="s">
        <v>167</v>
      </c>
      <c r="AU570" s="193" t="s">
        <v>83</v>
      </c>
      <c r="AY570" s="20" t="s">
        <v>165</v>
      </c>
      <c r="BE570" s="194">
        <f>IF(N570="základní",J570,0)</f>
        <v>0</v>
      </c>
      <c r="BF570" s="194">
        <f>IF(N570="snížená",J570,0)</f>
        <v>0</v>
      </c>
      <c r="BG570" s="194">
        <f>IF(N570="zákl. přenesená",J570,0)</f>
        <v>0</v>
      </c>
      <c r="BH570" s="194">
        <f>IF(N570="sníž. přenesená",J570,0)</f>
        <v>0</v>
      </c>
      <c r="BI570" s="194">
        <f>IF(N570="nulová",J570,0)</f>
        <v>0</v>
      </c>
      <c r="BJ570" s="20" t="s">
        <v>81</v>
      </c>
      <c r="BK570" s="194">
        <f>ROUND(I570*H570,2)</f>
        <v>0</v>
      </c>
      <c r="BL570" s="20" t="s">
        <v>272</v>
      </c>
      <c r="BM570" s="193" t="s">
        <v>849</v>
      </c>
    </row>
    <row r="571" spans="1:65" s="2" customFormat="1" ht="11.25">
      <c r="A571" s="37"/>
      <c r="B571" s="38"/>
      <c r="C571" s="39"/>
      <c r="D571" s="195" t="s">
        <v>174</v>
      </c>
      <c r="E571" s="39"/>
      <c r="F571" s="196" t="s">
        <v>850</v>
      </c>
      <c r="G571" s="39"/>
      <c r="H571" s="39"/>
      <c r="I571" s="197"/>
      <c r="J571" s="39"/>
      <c r="K571" s="39"/>
      <c r="L571" s="42"/>
      <c r="M571" s="198"/>
      <c r="N571" s="199"/>
      <c r="O571" s="67"/>
      <c r="P571" s="67"/>
      <c r="Q571" s="67"/>
      <c r="R571" s="67"/>
      <c r="S571" s="67"/>
      <c r="T571" s="68"/>
      <c r="U571" s="37"/>
      <c r="V571" s="37"/>
      <c r="W571" s="37"/>
      <c r="X571" s="37"/>
      <c r="Y571" s="37"/>
      <c r="Z571" s="37"/>
      <c r="AA571" s="37"/>
      <c r="AB571" s="37"/>
      <c r="AC571" s="37"/>
      <c r="AD571" s="37"/>
      <c r="AE571" s="37"/>
      <c r="AT571" s="20" t="s">
        <v>174</v>
      </c>
      <c r="AU571" s="20" t="s">
        <v>83</v>
      </c>
    </row>
    <row r="572" spans="1:65" s="13" customFormat="1" ht="11.25">
      <c r="B572" s="200"/>
      <c r="C572" s="201"/>
      <c r="D572" s="202" t="s">
        <v>176</v>
      </c>
      <c r="E572" s="203" t="s">
        <v>21</v>
      </c>
      <c r="F572" s="204" t="s">
        <v>851</v>
      </c>
      <c r="G572" s="201"/>
      <c r="H572" s="205">
        <v>2.9620000000000002</v>
      </c>
      <c r="I572" s="206"/>
      <c r="J572" s="201"/>
      <c r="K572" s="201"/>
      <c r="L572" s="207"/>
      <c r="M572" s="208"/>
      <c r="N572" s="209"/>
      <c r="O572" s="209"/>
      <c r="P572" s="209"/>
      <c r="Q572" s="209"/>
      <c r="R572" s="209"/>
      <c r="S572" s="209"/>
      <c r="T572" s="210"/>
      <c r="AT572" s="211" t="s">
        <v>176</v>
      </c>
      <c r="AU572" s="211" t="s">
        <v>83</v>
      </c>
      <c r="AV572" s="13" t="s">
        <v>83</v>
      </c>
      <c r="AW572" s="13" t="s">
        <v>34</v>
      </c>
      <c r="AX572" s="13" t="s">
        <v>73</v>
      </c>
      <c r="AY572" s="211" t="s">
        <v>165</v>
      </c>
    </row>
    <row r="573" spans="1:65" s="14" customFormat="1" ht="11.25">
      <c r="B573" s="212"/>
      <c r="C573" s="213"/>
      <c r="D573" s="202" t="s">
        <v>176</v>
      </c>
      <c r="E573" s="214" t="s">
        <v>21</v>
      </c>
      <c r="F573" s="215" t="s">
        <v>178</v>
      </c>
      <c r="G573" s="213"/>
      <c r="H573" s="216">
        <v>2.9620000000000002</v>
      </c>
      <c r="I573" s="217"/>
      <c r="J573" s="213"/>
      <c r="K573" s="213"/>
      <c r="L573" s="218"/>
      <c r="M573" s="219"/>
      <c r="N573" s="220"/>
      <c r="O573" s="220"/>
      <c r="P573" s="220"/>
      <c r="Q573" s="220"/>
      <c r="R573" s="220"/>
      <c r="S573" s="220"/>
      <c r="T573" s="221"/>
      <c r="AT573" s="222" t="s">
        <v>176</v>
      </c>
      <c r="AU573" s="222" t="s">
        <v>83</v>
      </c>
      <c r="AV573" s="14" t="s">
        <v>93</v>
      </c>
      <c r="AW573" s="14" t="s">
        <v>34</v>
      </c>
      <c r="AX573" s="14" t="s">
        <v>81</v>
      </c>
      <c r="AY573" s="222" t="s">
        <v>165</v>
      </c>
    </row>
    <row r="574" spans="1:65" s="2" customFormat="1" ht="16.5" customHeight="1">
      <c r="A574" s="37"/>
      <c r="B574" s="38"/>
      <c r="C574" s="182" t="s">
        <v>852</v>
      </c>
      <c r="D574" s="182" t="s">
        <v>167</v>
      </c>
      <c r="E574" s="183" t="s">
        <v>853</v>
      </c>
      <c r="F574" s="184" t="s">
        <v>854</v>
      </c>
      <c r="G574" s="185" t="s">
        <v>113</v>
      </c>
      <c r="H574" s="186">
        <v>2.9620000000000002</v>
      </c>
      <c r="I574" s="187"/>
      <c r="J574" s="188">
        <f>ROUND(I574*H574,2)</f>
        <v>0</v>
      </c>
      <c r="K574" s="184" t="s">
        <v>171</v>
      </c>
      <c r="L574" s="42"/>
      <c r="M574" s="189" t="s">
        <v>21</v>
      </c>
      <c r="N574" s="190" t="s">
        <v>44</v>
      </c>
      <c r="O574" s="67"/>
      <c r="P574" s="191">
        <f>O574*H574</f>
        <v>0</v>
      </c>
      <c r="Q574" s="191">
        <v>0</v>
      </c>
      <c r="R574" s="191">
        <f>Q574*H574</f>
        <v>0</v>
      </c>
      <c r="S574" s="191">
        <v>0</v>
      </c>
      <c r="T574" s="192">
        <f>S574*H574</f>
        <v>0</v>
      </c>
      <c r="U574" s="37"/>
      <c r="V574" s="37"/>
      <c r="W574" s="37"/>
      <c r="X574" s="37"/>
      <c r="Y574" s="37"/>
      <c r="Z574" s="37"/>
      <c r="AA574" s="37"/>
      <c r="AB574" s="37"/>
      <c r="AC574" s="37"/>
      <c r="AD574" s="37"/>
      <c r="AE574" s="37"/>
      <c r="AR574" s="193" t="s">
        <v>272</v>
      </c>
      <c r="AT574" s="193" t="s">
        <v>167</v>
      </c>
      <c r="AU574" s="193" t="s">
        <v>83</v>
      </c>
      <c r="AY574" s="20" t="s">
        <v>165</v>
      </c>
      <c r="BE574" s="194">
        <f>IF(N574="základní",J574,0)</f>
        <v>0</v>
      </c>
      <c r="BF574" s="194">
        <f>IF(N574="snížená",J574,0)</f>
        <v>0</v>
      </c>
      <c r="BG574" s="194">
        <f>IF(N574="zákl. přenesená",J574,0)</f>
        <v>0</v>
      </c>
      <c r="BH574" s="194">
        <f>IF(N574="sníž. přenesená",J574,0)</f>
        <v>0</v>
      </c>
      <c r="BI574" s="194">
        <f>IF(N574="nulová",J574,0)</f>
        <v>0</v>
      </c>
      <c r="BJ574" s="20" t="s">
        <v>81</v>
      </c>
      <c r="BK574" s="194">
        <f>ROUND(I574*H574,2)</f>
        <v>0</v>
      </c>
      <c r="BL574" s="20" t="s">
        <v>272</v>
      </c>
      <c r="BM574" s="193" t="s">
        <v>855</v>
      </c>
    </row>
    <row r="575" spans="1:65" s="2" customFormat="1" ht="11.25">
      <c r="A575" s="37"/>
      <c r="B575" s="38"/>
      <c r="C575" s="39"/>
      <c r="D575" s="195" t="s">
        <v>174</v>
      </c>
      <c r="E575" s="39"/>
      <c r="F575" s="196" t="s">
        <v>856</v>
      </c>
      <c r="G575" s="39"/>
      <c r="H575" s="39"/>
      <c r="I575" s="197"/>
      <c r="J575" s="39"/>
      <c r="K575" s="39"/>
      <c r="L575" s="42"/>
      <c r="M575" s="198"/>
      <c r="N575" s="199"/>
      <c r="O575" s="67"/>
      <c r="P575" s="67"/>
      <c r="Q575" s="67"/>
      <c r="R575" s="67"/>
      <c r="S575" s="67"/>
      <c r="T575" s="68"/>
      <c r="U575" s="37"/>
      <c r="V575" s="37"/>
      <c r="W575" s="37"/>
      <c r="X575" s="37"/>
      <c r="Y575" s="37"/>
      <c r="Z575" s="37"/>
      <c r="AA575" s="37"/>
      <c r="AB575" s="37"/>
      <c r="AC575" s="37"/>
      <c r="AD575" s="37"/>
      <c r="AE575" s="37"/>
      <c r="AT575" s="20" t="s">
        <v>174</v>
      </c>
      <c r="AU575" s="20" t="s">
        <v>83</v>
      </c>
    </row>
    <row r="576" spans="1:65" s="13" customFormat="1" ht="11.25">
      <c r="B576" s="200"/>
      <c r="C576" s="201"/>
      <c r="D576" s="202" t="s">
        <v>176</v>
      </c>
      <c r="E576" s="203" t="s">
        <v>21</v>
      </c>
      <c r="F576" s="204" t="s">
        <v>851</v>
      </c>
      <c r="G576" s="201"/>
      <c r="H576" s="205">
        <v>2.9620000000000002</v>
      </c>
      <c r="I576" s="206"/>
      <c r="J576" s="201"/>
      <c r="K576" s="201"/>
      <c r="L576" s="207"/>
      <c r="M576" s="208"/>
      <c r="N576" s="209"/>
      <c r="O576" s="209"/>
      <c r="P576" s="209"/>
      <c r="Q576" s="209"/>
      <c r="R576" s="209"/>
      <c r="S576" s="209"/>
      <c r="T576" s="210"/>
      <c r="AT576" s="211" t="s">
        <v>176</v>
      </c>
      <c r="AU576" s="211" t="s">
        <v>83</v>
      </c>
      <c r="AV576" s="13" t="s">
        <v>83</v>
      </c>
      <c r="AW576" s="13" t="s">
        <v>34</v>
      </c>
      <c r="AX576" s="13" t="s">
        <v>73</v>
      </c>
      <c r="AY576" s="211" t="s">
        <v>165</v>
      </c>
    </row>
    <row r="577" spans="1:65" s="14" customFormat="1" ht="11.25">
      <c r="B577" s="212"/>
      <c r="C577" s="213"/>
      <c r="D577" s="202" t="s">
        <v>176</v>
      </c>
      <c r="E577" s="214" t="s">
        <v>21</v>
      </c>
      <c r="F577" s="215" t="s">
        <v>178</v>
      </c>
      <c r="G577" s="213"/>
      <c r="H577" s="216">
        <v>2.9620000000000002</v>
      </c>
      <c r="I577" s="217"/>
      <c r="J577" s="213"/>
      <c r="K577" s="213"/>
      <c r="L577" s="218"/>
      <c r="M577" s="219"/>
      <c r="N577" s="220"/>
      <c r="O577" s="220"/>
      <c r="P577" s="220"/>
      <c r="Q577" s="220"/>
      <c r="R577" s="220"/>
      <c r="S577" s="220"/>
      <c r="T577" s="221"/>
      <c r="AT577" s="222" t="s">
        <v>176</v>
      </c>
      <c r="AU577" s="222" t="s">
        <v>83</v>
      </c>
      <c r="AV577" s="14" t="s">
        <v>93</v>
      </c>
      <c r="AW577" s="14" t="s">
        <v>34</v>
      </c>
      <c r="AX577" s="14" t="s">
        <v>81</v>
      </c>
      <c r="AY577" s="222" t="s">
        <v>165</v>
      </c>
    </row>
    <row r="578" spans="1:65" s="2" customFormat="1" ht="16.5" customHeight="1">
      <c r="A578" s="37"/>
      <c r="B578" s="38"/>
      <c r="C578" s="182" t="s">
        <v>857</v>
      </c>
      <c r="D578" s="182" t="s">
        <v>167</v>
      </c>
      <c r="E578" s="183" t="s">
        <v>858</v>
      </c>
      <c r="F578" s="184" t="s">
        <v>859</v>
      </c>
      <c r="G578" s="185" t="s">
        <v>113</v>
      </c>
      <c r="H578" s="186">
        <v>2.9620000000000002</v>
      </c>
      <c r="I578" s="187"/>
      <c r="J578" s="188">
        <f>ROUND(I578*H578,2)</f>
        <v>0</v>
      </c>
      <c r="K578" s="184" t="s">
        <v>171</v>
      </c>
      <c r="L578" s="42"/>
      <c r="M578" s="189" t="s">
        <v>21</v>
      </c>
      <c r="N578" s="190" t="s">
        <v>44</v>
      </c>
      <c r="O578" s="67"/>
      <c r="P578" s="191">
        <f>O578*H578</f>
        <v>0</v>
      </c>
      <c r="Q578" s="191">
        <v>1.7000000000000001E-4</v>
      </c>
      <c r="R578" s="191">
        <f>Q578*H578</f>
        <v>5.0354000000000002E-4</v>
      </c>
      <c r="S578" s="191">
        <v>0</v>
      </c>
      <c r="T578" s="192">
        <f>S578*H578</f>
        <v>0</v>
      </c>
      <c r="U578" s="37"/>
      <c r="V578" s="37"/>
      <c r="W578" s="37"/>
      <c r="X578" s="37"/>
      <c r="Y578" s="37"/>
      <c r="Z578" s="37"/>
      <c r="AA578" s="37"/>
      <c r="AB578" s="37"/>
      <c r="AC578" s="37"/>
      <c r="AD578" s="37"/>
      <c r="AE578" s="37"/>
      <c r="AR578" s="193" t="s">
        <v>272</v>
      </c>
      <c r="AT578" s="193" t="s">
        <v>167</v>
      </c>
      <c r="AU578" s="193" t="s">
        <v>83</v>
      </c>
      <c r="AY578" s="20" t="s">
        <v>165</v>
      </c>
      <c r="BE578" s="194">
        <f>IF(N578="základní",J578,0)</f>
        <v>0</v>
      </c>
      <c r="BF578" s="194">
        <f>IF(N578="snížená",J578,0)</f>
        <v>0</v>
      </c>
      <c r="BG578" s="194">
        <f>IF(N578="zákl. přenesená",J578,0)</f>
        <v>0</v>
      </c>
      <c r="BH578" s="194">
        <f>IF(N578="sníž. přenesená",J578,0)</f>
        <v>0</v>
      </c>
      <c r="BI578" s="194">
        <f>IF(N578="nulová",J578,0)</f>
        <v>0</v>
      </c>
      <c r="BJ578" s="20" t="s">
        <v>81</v>
      </c>
      <c r="BK578" s="194">
        <f>ROUND(I578*H578,2)</f>
        <v>0</v>
      </c>
      <c r="BL578" s="20" t="s">
        <v>272</v>
      </c>
      <c r="BM578" s="193" t="s">
        <v>860</v>
      </c>
    </row>
    <row r="579" spans="1:65" s="2" customFormat="1" ht="11.25">
      <c r="A579" s="37"/>
      <c r="B579" s="38"/>
      <c r="C579" s="39"/>
      <c r="D579" s="195" t="s">
        <v>174</v>
      </c>
      <c r="E579" s="39"/>
      <c r="F579" s="196" t="s">
        <v>861</v>
      </c>
      <c r="G579" s="39"/>
      <c r="H579" s="39"/>
      <c r="I579" s="197"/>
      <c r="J579" s="39"/>
      <c r="K579" s="39"/>
      <c r="L579" s="42"/>
      <c r="M579" s="198"/>
      <c r="N579" s="199"/>
      <c r="O579" s="67"/>
      <c r="P579" s="67"/>
      <c r="Q579" s="67"/>
      <c r="R579" s="67"/>
      <c r="S579" s="67"/>
      <c r="T579" s="68"/>
      <c r="U579" s="37"/>
      <c r="V579" s="37"/>
      <c r="W579" s="37"/>
      <c r="X579" s="37"/>
      <c r="Y579" s="37"/>
      <c r="Z579" s="37"/>
      <c r="AA579" s="37"/>
      <c r="AB579" s="37"/>
      <c r="AC579" s="37"/>
      <c r="AD579" s="37"/>
      <c r="AE579" s="37"/>
      <c r="AT579" s="20" t="s">
        <v>174</v>
      </c>
      <c r="AU579" s="20" t="s">
        <v>83</v>
      </c>
    </row>
    <row r="580" spans="1:65" s="13" customFormat="1" ht="11.25">
      <c r="B580" s="200"/>
      <c r="C580" s="201"/>
      <c r="D580" s="202" t="s">
        <v>176</v>
      </c>
      <c r="E580" s="203" t="s">
        <v>21</v>
      </c>
      <c r="F580" s="204" t="s">
        <v>862</v>
      </c>
      <c r="G580" s="201"/>
      <c r="H580" s="205">
        <v>2.6930000000000001</v>
      </c>
      <c r="I580" s="206"/>
      <c r="J580" s="201"/>
      <c r="K580" s="201"/>
      <c r="L580" s="207"/>
      <c r="M580" s="208"/>
      <c r="N580" s="209"/>
      <c r="O580" s="209"/>
      <c r="P580" s="209"/>
      <c r="Q580" s="209"/>
      <c r="R580" s="209"/>
      <c r="S580" s="209"/>
      <c r="T580" s="210"/>
      <c r="AT580" s="211" t="s">
        <v>176</v>
      </c>
      <c r="AU580" s="211" t="s">
        <v>83</v>
      </c>
      <c r="AV580" s="13" t="s">
        <v>83</v>
      </c>
      <c r="AW580" s="13" t="s">
        <v>34</v>
      </c>
      <c r="AX580" s="13" t="s">
        <v>73</v>
      </c>
      <c r="AY580" s="211" t="s">
        <v>165</v>
      </c>
    </row>
    <row r="581" spans="1:65" s="14" customFormat="1" ht="11.25">
      <c r="B581" s="212"/>
      <c r="C581" s="213"/>
      <c r="D581" s="202" t="s">
        <v>176</v>
      </c>
      <c r="E581" s="214" t="s">
        <v>21</v>
      </c>
      <c r="F581" s="215" t="s">
        <v>178</v>
      </c>
      <c r="G581" s="213"/>
      <c r="H581" s="216">
        <v>2.6930000000000001</v>
      </c>
      <c r="I581" s="217"/>
      <c r="J581" s="213"/>
      <c r="K581" s="213"/>
      <c r="L581" s="218"/>
      <c r="M581" s="219"/>
      <c r="N581" s="220"/>
      <c r="O581" s="220"/>
      <c r="P581" s="220"/>
      <c r="Q581" s="220"/>
      <c r="R581" s="220"/>
      <c r="S581" s="220"/>
      <c r="T581" s="221"/>
      <c r="AT581" s="222" t="s">
        <v>176</v>
      </c>
      <c r="AU581" s="222" t="s">
        <v>83</v>
      </c>
      <c r="AV581" s="14" t="s">
        <v>93</v>
      </c>
      <c r="AW581" s="14" t="s">
        <v>34</v>
      </c>
      <c r="AX581" s="14" t="s">
        <v>73</v>
      </c>
      <c r="AY581" s="222" t="s">
        <v>165</v>
      </c>
    </row>
    <row r="582" spans="1:65" s="13" customFormat="1" ht="11.25">
      <c r="B582" s="200"/>
      <c r="C582" s="201"/>
      <c r="D582" s="202" t="s">
        <v>176</v>
      </c>
      <c r="E582" s="203" t="s">
        <v>21</v>
      </c>
      <c r="F582" s="204" t="s">
        <v>863</v>
      </c>
      <c r="G582" s="201"/>
      <c r="H582" s="205">
        <v>0.26900000000000002</v>
      </c>
      <c r="I582" s="206"/>
      <c r="J582" s="201"/>
      <c r="K582" s="201"/>
      <c r="L582" s="207"/>
      <c r="M582" s="208"/>
      <c r="N582" s="209"/>
      <c r="O582" s="209"/>
      <c r="P582" s="209"/>
      <c r="Q582" s="209"/>
      <c r="R582" s="209"/>
      <c r="S582" s="209"/>
      <c r="T582" s="210"/>
      <c r="AT582" s="211" t="s">
        <v>176</v>
      </c>
      <c r="AU582" s="211" t="s">
        <v>83</v>
      </c>
      <c r="AV582" s="13" t="s">
        <v>83</v>
      </c>
      <c r="AW582" s="13" t="s">
        <v>34</v>
      </c>
      <c r="AX582" s="13" t="s">
        <v>73</v>
      </c>
      <c r="AY582" s="211" t="s">
        <v>165</v>
      </c>
    </row>
    <row r="583" spans="1:65" s="15" customFormat="1" ht="11.25">
      <c r="B583" s="223"/>
      <c r="C583" s="224"/>
      <c r="D583" s="202" t="s">
        <v>176</v>
      </c>
      <c r="E583" s="225" t="s">
        <v>21</v>
      </c>
      <c r="F583" s="226" t="s">
        <v>186</v>
      </c>
      <c r="G583" s="224"/>
      <c r="H583" s="227">
        <v>2.9620000000000002</v>
      </c>
      <c r="I583" s="228"/>
      <c r="J583" s="224"/>
      <c r="K583" s="224"/>
      <c r="L583" s="229"/>
      <c r="M583" s="230"/>
      <c r="N583" s="231"/>
      <c r="O583" s="231"/>
      <c r="P583" s="231"/>
      <c r="Q583" s="231"/>
      <c r="R583" s="231"/>
      <c r="S583" s="231"/>
      <c r="T583" s="232"/>
      <c r="AT583" s="233" t="s">
        <v>176</v>
      </c>
      <c r="AU583" s="233" t="s">
        <v>83</v>
      </c>
      <c r="AV583" s="15" t="s">
        <v>172</v>
      </c>
      <c r="AW583" s="15" t="s">
        <v>34</v>
      </c>
      <c r="AX583" s="15" t="s">
        <v>81</v>
      </c>
      <c r="AY583" s="233" t="s">
        <v>165</v>
      </c>
    </row>
    <row r="584" spans="1:65" s="2" customFormat="1" ht="16.5" customHeight="1">
      <c r="A584" s="37"/>
      <c r="B584" s="38"/>
      <c r="C584" s="182" t="s">
        <v>864</v>
      </c>
      <c r="D584" s="182" t="s">
        <v>167</v>
      </c>
      <c r="E584" s="183" t="s">
        <v>865</v>
      </c>
      <c r="F584" s="184" t="s">
        <v>866</v>
      </c>
      <c r="G584" s="185" t="s">
        <v>113</v>
      </c>
      <c r="H584" s="186">
        <v>333.75</v>
      </c>
      <c r="I584" s="187"/>
      <c r="J584" s="188">
        <f>ROUND(I584*H584,2)</f>
        <v>0</v>
      </c>
      <c r="K584" s="184" t="s">
        <v>171</v>
      </c>
      <c r="L584" s="42"/>
      <c r="M584" s="189" t="s">
        <v>21</v>
      </c>
      <c r="N584" s="190" t="s">
        <v>44</v>
      </c>
      <c r="O584" s="67"/>
      <c r="P584" s="191">
        <f>O584*H584</f>
        <v>0</v>
      </c>
      <c r="Q584" s="191">
        <v>0</v>
      </c>
      <c r="R584" s="191">
        <f>Q584*H584</f>
        <v>0</v>
      </c>
      <c r="S584" s="191">
        <v>0</v>
      </c>
      <c r="T584" s="192">
        <f>S584*H584</f>
        <v>0</v>
      </c>
      <c r="U584" s="37"/>
      <c r="V584" s="37"/>
      <c r="W584" s="37"/>
      <c r="X584" s="37"/>
      <c r="Y584" s="37"/>
      <c r="Z584" s="37"/>
      <c r="AA584" s="37"/>
      <c r="AB584" s="37"/>
      <c r="AC584" s="37"/>
      <c r="AD584" s="37"/>
      <c r="AE584" s="37"/>
      <c r="AR584" s="193" t="s">
        <v>272</v>
      </c>
      <c r="AT584" s="193" t="s">
        <v>167</v>
      </c>
      <c r="AU584" s="193" t="s">
        <v>83</v>
      </c>
      <c r="AY584" s="20" t="s">
        <v>165</v>
      </c>
      <c r="BE584" s="194">
        <f>IF(N584="základní",J584,0)</f>
        <v>0</v>
      </c>
      <c r="BF584" s="194">
        <f>IF(N584="snížená",J584,0)</f>
        <v>0</v>
      </c>
      <c r="BG584" s="194">
        <f>IF(N584="zákl. přenesená",J584,0)</f>
        <v>0</v>
      </c>
      <c r="BH584" s="194">
        <f>IF(N584="sníž. přenesená",J584,0)</f>
        <v>0</v>
      </c>
      <c r="BI584" s="194">
        <f>IF(N584="nulová",J584,0)</f>
        <v>0</v>
      </c>
      <c r="BJ584" s="20" t="s">
        <v>81</v>
      </c>
      <c r="BK584" s="194">
        <f>ROUND(I584*H584,2)</f>
        <v>0</v>
      </c>
      <c r="BL584" s="20" t="s">
        <v>272</v>
      </c>
      <c r="BM584" s="193" t="s">
        <v>867</v>
      </c>
    </row>
    <row r="585" spans="1:65" s="2" customFormat="1" ht="11.25">
      <c r="A585" s="37"/>
      <c r="B585" s="38"/>
      <c r="C585" s="39"/>
      <c r="D585" s="195" t="s">
        <v>174</v>
      </c>
      <c r="E585" s="39"/>
      <c r="F585" s="196" t="s">
        <v>868</v>
      </c>
      <c r="G585" s="39"/>
      <c r="H585" s="39"/>
      <c r="I585" s="197"/>
      <c r="J585" s="39"/>
      <c r="K585" s="39"/>
      <c r="L585" s="42"/>
      <c r="M585" s="198"/>
      <c r="N585" s="199"/>
      <c r="O585" s="67"/>
      <c r="P585" s="67"/>
      <c r="Q585" s="67"/>
      <c r="R585" s="67"/>
      <c r="S585" s="67"/>
      <c r="T585" s="68"/>
      <c r="U585" s="37"/>
      <c r="V585" s="37"/>
      <c r="W585" s="37"/>
      <c r="X585" s="37"/>
      <c r="Y585" s="37"/>
      <c r="Z585" s="37"/>
      <c r="AA585" s="37"/>
      <c r="AB585" s="37"/>
      <c r="AC585" s="37"/>
      <c r="AD585" s="37"/>
      <c r="AE585" s="37"/>
      <c r="AT585" s="20" t="s">
        <v>174</v>
      </c>
      <c r="AU585" s="20" t="s">
        <v>83</v>
      </c>
    </row>
    <row r="586" spans="1:65" s="16" customFormat="1" ht="11.25">
      <c r="B586" s="234"/>
      <c r="C586" s="235"/>
      <c r="D586" s="202" t="s">
        <v>176</v>
      </c>
      <c r="E586" s="236" t="s">
        <v>21</v>
      </c>
      <c r="F586" s="237" t="s">
        <v>869</v>
      </c>
      <c r="G586" s="235"/>
      <c r="H586" s="236" t="s">
        <v>21</v>
      </c>
      <c r="I586" s="238"/>
      <c r="J586" s="235"/>
      <c r="K586" s="235"/>
      <c r="L586" s="239"/>
      <c r="M586" s="240"/>
      <c r="N586" s="241"/>
      <c r="O586" s="241"/>
      <c r="P586" s="241"/>
      <c r="Q586" s="241"/>
      <c r="R586" s="241"/>
      <c r="S586" s="241"/>
      <c r="T586" s="242"/>
      <c r="AT586" s="243" t="s">
        <v>176</v>
      </c>
      <c r="AU586" s="243" t="s">
        <v>83</v>
      </c>
      <c r="AV586" s="16" t="s">
        <v>81</v>
      </c>
      <c r="AW586" s="16" t="s">
        <v>34</v>
      </c>
      <c r="AX586" s="16" t="s">
        <v>73</v>
      </c>
      <c r="AY586" s="243" t="s">
        <v>165</v>
      </c>
    </row>
    <row r="587" spans="1:65" s="13" customFormat="1" ht="11.25">
      <c r="B587" s="200"/>
      <c r="C587" s="201"/>
      <c r="D587" s="202" t="s">
        <v>176</v>
      </c>
      <c r="E587" s="203" t="s">
        <v>21</v>
      </c>
      <c r="F587" s="204" t="s">
        <v>650</v>
      </c>
      <c r="G587" s="201"/>
      <c r="H587" s="205">
        <v>54.6</v>
      </c>
      <c r="I587" s="206"/>
      <c r="J587" s="201"/>
      <c r="K587" s="201"/>
      <c r="L587" s="207"/>
      <c r="M587" s="208"/>
      <c r="N587" s="209"/>
      <c r="O587" s="209"/>
      <c r="P587" s="209"/>
      <c r="Q587" s="209"/>
      <c r="R587" s="209"/>
      <c r="S587" s="209"/>
      <c r="T587" s="210"/>
      <c r="AT587" s="211" t="s">
        <v>176</v>
      </c>
      <c r="AU587" s="211" t="s">
        <v>83</v>
      </c>
      <c r="AV587" s="13" t="s">
        <v>83</v>
      </c>
      <c r="AW587" s="13" t="s">
        <v>34</v>
      </c>
      <c r="AX587" s="13" t="s">
        <v>73</v>
      </c>
      <c r="AY587" s="211" t="s">
        <v>165</v>
      </c>
    </row>
    <row r="588" spans="1:65" s="13" customFormat="1" ht="11.25">
      <c r="B588" s="200"/>
      <c r="C588" s="201"/>
      <c r="D588" s="202" t="s">
        <v>176</v>
      </c>
      <c r="E588" s="203" t="s">
        <v>21</v>
      </c>
      <c r="F588" s="204" t="s">
        <v>761</v>
      </c>
      <c r="G588" s="201"/>
      <c r="H588" s="205">
        <v>279.14999999999998</v>
      </c>
      <c r="I588" s="206"/>
      <c r="J588" s="201"/>
      <c r="K588" s="201"/>
      <c r="L588" s="207"/>
      <c r="M588" s="208"/>
      <c r="N588" s="209"/>
      <c r="O588" s="209"/>
      <c r="P588" s="209"/>
      <c r="Q588" s="209"/>
      <c r="R588" s="209"/>
      <c r="S588" s="209"/>
      <c r="T588" s="210"/>
      <c r="AT588" s="211" t="s">
        <v>176</v>
      </c>
      <c r="AU588" s="211" t="s">
        <v>83</v>
      </c>
      <c r="AV588" s="13" t="s">
        <v>83</v>
      </c>
      <c r="AW588" s="13" t="s">
        <v>34</v>
      </c>
      <c r="AX588" s="13" t="s">
        <v>73</v>
      </c>
      <c r="AY588" s="211" t="s">
        <v>165</v>
      </c>
    </row>
    <row r="589" spans="1:65" s="14" customFormat="1" ht="11.25">
      <c r="B589" s="212"/>
      <c r="C589" s="213"/>
      <c r="D589" s="202" t="s">
        <v>176</v>
      </c>
      <c r="E589" s="214" t="s">
        <v>21</v>
      </c>
      <c r="F589" s="215" t="s">
        <v>178</v>
      </c>
      <c r="G589" s="213"/>
      <c r="H589" s="216">
        <v>333.75</v>
      </c>
      <c r="I589" s="217"/>
      <c r="J589" s="213"/>
      <c r="K589" s="213"/>
      <c r="L589" s="218"/>
      <c r="M589" s="219"/>
      <c r="N589" s="220"/>
      <c r="O589" s="220"/>
      <c r="P589" s="220"/>
      <c r="Q589" s="220"/>
      <c r="R589" s="220"/>
      <c r="S589" s="220"/>
      <c r="T589" s="221"/>
      <c r="AT589" s="222" t="s">
        <v>176</v>
      </c>
      <c r="AU589" s="222" t="s">
        <v>83</v>
      </c>
      <c r="AV589" s="14" t="s">
        <v>93</v>
      </c>
      <c r="AW589" s="14" t="s">
        <v>34</v>
      </c>
      <c r="AX589" s="14" t="s">
        <v>81</v>
      </c>
      <c r="AY589" s="222" t="s">
        <v>165</v>
      </c>
    </row>
    <row r="590" spans="1:65" s="2" customFormat="1" ht="16.5" customHeight="1">
      <c r="A590" s="37"/>
      <c r="B590" s="38"/>
      <c r="C590" s="182" t="s">
        <v>870</v>
      </c>
      <c r="D590" s="182" t="s">
        <v>167</v>
      </c>
      <c r="E590" s="183" t="s">
        <v>871</v>
      </c>
      <c r="F590" s="184" t="s">
        <v>872</v>
      </c>
      <c r="G590" s="185" t="s">
        <v>113</v>
      </c>
      <c r="H590" s="186">
        <v>333.75</v>
      </c>
      <c r="I590" s="187"/>
      <c r="J590" s="188">
        <f>ROUND(I590*H590,2)</f>
        <v>0</v>
      </c>
      <c r="K590" s="184" t="s">
        <v>171</v>
      </c>
      <c r="L590" s="42"/>
      <c r="M590" s="189" t="s">
        <v>21</v>
      </c>
      <c r="N590" s="190" t="s">
        <v>44</v>
      </c>
      <c r="O590" s="67"/>
      <c r="P590" s="191">
        <f>O590*H590</f>
        <v>0</v>
      </c>
      <c r="Q590" s="191">
        <v>2.1000000000000001E-4</v>
      </c>
      <c r="R590" s="191">
        <f>Q590*H590</f>
        <v>7.0087499999999997E-2</v>
      </c>
      <c r="S590" s="191">
        <v>0</v>
      </c>
      <c r="T590" s="192">
        <f>S590*H590</f>
        <v>0</v>
      </c>
      <c r="U590" s="37"/>
      <c r="V590" s="37"/>
      <c r="W590" s="37"/>
      <c r="X590" s="37"/>
      <c r="Y590" s="37"/>
      <c r="Z590" s="37"/>
      <c r="AA590" s="37"/>
      <c r="AB590" s="37"/>
      <c r="AC590" s="37"/>
      <c r="AD590" s="37"/>
      <c r="AE590" s="37"/>
      <c r="AR590" s="193" t="s">
        <v>272</v>
      </c>
      <c r="AT590" s="193" t="s">
        <v>167</v>
      </c>
      <c r="AU590" s="193" t="s">
        <v>83</v>
      </c>
      <c r="AY590" s="20" t="s">
        <v>165</v>
      </c>
      <c r="BE590" s="194">
        <f>IF(N590="základní",J590,0)</f>
        <v>0</v>
      </c>
      <c r="BF590" s="194">
        <f>IF(N590="snížená",J590,0)</f>
        <v>0</v>
      </c>
      <c r="BG590" s="194">
        <f>IF(N590="zákl. přenesená",J590,0)</f>
        <v>0</v>
      </c>
      <c r="BH590" s="194">
        <f>IF(N590="sníž. přenesená",J590,0)</f>
        <v>0</v>
      </c>
      <c r="BI590" s="194">
        <f>IF(N590="nulová",J590,0)</f>
        <v>0</v>
      </c>
      <c r="BJ590" s="20" t="s">
        <v>81</v>
      </c>
      <c r="BK590" s="194">
        <f>ROUND(I590*H590,2)</f>
        <v>0</v>
      </c>
      <c r="BL590" s="20" t="s">
        <v>272</v>
      </c>
      <c r="BM590" s="193" t="s">
        <v>873</v>
      </c>
    </row>
    <row r="591" spans="1:65" s="2" customFormat="1" ht="11.25">
      <c r="A591" s="37"/>
      <c r="B591" s="38"/>
      <c r="C591" s="39"/>
      <c r="D591" s="195" t="s">
        <v>174</v>
      </c>
      <c r="E591" s="39"/>
      <c r="F591" s="196" t="s">
        <v>874</v>
      </c>
      <c r="G591" s="39"/>
      <c r="H591" s="39"/>
      <c r="I591" s="197"/>
      <c r="J591" s="39"/>
      <c r="K591" s="39"/>
      <c r="L591" s="42"/>
      <c r="M591" s="198"/>
      <c r="N591" s="199"/>
      <c r="O591" s="67"/>
      <c r="P591" s="67"/>
      <c r="Q591" s="67"/>
      <c r="R591" s="67"/>
      <c r="S591" s="67"/>
      <c r="T591" s="68"/>
      <c r="U591" s="37"/>
      <c r="V591" s="37"/>
      <c r="W591" s="37"/>
      <c r="X591" s="37"/>
      <c r="Y591" s="37"/>
      <c r="Z591" s="37"/>
      <c r="AA591" s="37"/>
      <c r="AB591" s="37"/>
      <c r="AC591" s="37"/>
      <c r="AD591" s="37"/>
      <c r="AE591" s="37"/>
      <c r="AT591" s="20" t="s">
        <v>174</v>
      </c>
      <c r="AU591" s="20" t="s">
        <v>83</v>
      </c>
    </row>
    <row r="592" spans="1:65" s="16" customFormat="1" ht="11.25">
      <c r="B592" s="234"/>
      <c r="C592" s="235"/>
      <c r="D592" s="202" t="s">
        <v>176</v>
      </c>
      <c r="E592" s="236" t="s">
        <v>21</v>
      </c>
      <c r="F592" s="237" t="s">
        <v>869</v>
      </c>
      <c r="G592" s="235"/>
      <c r="H592" s="236" t="s">
        <v>21</v>
      </c>
      <c r="I592" s="238"/>
      <c r="J592" s="235"/>
      <c r="K592" s="235"/>
      <c r="L592" s="239"/>
      <c r="M592" s="240"/>
      <c r="N592" s="241"/>
      <c r="O592" s="241"/>
      <c r="P592" s="241"/>
      <c r="Q592" s="241"/>
      <c r="R592" s="241"/>
      <c r="S592" s="241"/>
      <c r="T592" s="242"/>
      <c r="AT592" s="243" t="s">
        <v>176</v>
      </c>
      <c r="AU592" s="243" t="s">
        <v>83</v>
      </c>
      <c r="AV592" s="16" t="s">
        <v>81</v>
      </c>
      <c r="AW592" s="16" t="s">
        <v>34</v>
      </c>
      <c r="AX592" s="16" t="s">
        <v>73</v>
      </c>
      <c r="AY592" s="243" t="s">
        <v>165</v>
      </c>
    </row>
    <row r="593" spans="1:65" s="13" customFormat="1" ht="11.25">
      <c r="B593" s="200"/>
      <c r="C593" s="201"/>
      <c r="D593" s="202" t="s">
        <v>176</v>
      </c>
      <c r="E593" s="203" t="s">
        <v>21</v>
      </c>
      <c r="F593" s="204" t="s">
        <v>650</v>
      </c>
      <c r="G593" s="201"/>
      <c r="H593" s="205">
        <v>54.6</v>
      </c>
      <c r="I593" s="206"/>
      <c r="J593" s="201"/>
      <c r="K593" s="201"/>
      <c r="L593" s="207"/>
      <c r="M593" s="208"/>
      <c r="N593" s="209"/>
      <c r="O593" s="209"/>
      <c r="P593" s="209"/>
      <c r="Q593" s="209"/>
      <c r="R593" s="209"/>
      <c r="S593" s="209"/>
      <c r="T593" s="210"/>
      <c r="AT593" s="211" t="s">
        <v>176</v>
      </c>
      <c r="AU593" s="211" t="s">
        <v>83</v>
      </c>
      <c r="AV593" s="13" t="s">
        <v>83</v>
      </c>
      <c r="AW593" s="13" t="s">
        <v>34</v>
      </c>
      <c r="AX593" s="13" t="s">
        <v>73</v>
      </c>
      <c r="AY593" s="211" t="s">
        <v>165</v>
      </c>
    </row>
    <row r="594" spans="1:65" s="13" customFormat="1" ht="11.25">
      <c r="B594" s="200"/>
      <c r="C594" s="201"/>
      <c r="D594" s="202" t="s">
        <v>176</v>
      </c>
      <c r="E594" s="203" t="s">
        <v>21</v>
      </c>
      <c r="F594" s="204" t="s">
        <v>761</v>
      </c>
      <c r="G594" s="201"/>
      <c r="H594" s="205">
        <v>279.14999999999998</v>
      </c>
      <c r="I594" s="206"/>
      <c r="J594" s="201"/>
      <c r="K594" s="201"/>
      <c r="L594" s="207"/>
      <c r="M594" s="208"/>
      <c r="N594" s="209"/>
      <c r="O594" s="209"/>
      <c r="P594" s="209"/>
      <c r="Q594" s="209"/>
      <c r="R594" s="209"/>
      <c r="S594" s="209"/>
      <c r="T594" s="210"/>
      <c r="AT594" s="211" t="s">
        <v>176</v>
      </c>
      <c r="AU594" s="211" t="s">
        <v>83</v>
      </c>
      <c r="AV594" s="13" t="s">
        <v>83</v>
      </c>
      <c r="AW594" s="13" t="s">
        <v>34</v>
      </c>
      <c r="AX594" s="13" t="s">
        <v>73</v>
      </c>
      <c r="AY594" s="211" t="s">
        <v>165</v>
      </c>
    </row>
    <row r="595" spans="1:65" s="14" customFormat="1" ht="11.25">
      <c r="B595" s="212"/>
      <c r="C595" s="213"/>
      <c r="D595" s="202" t="s">
        <v>176</v>
      </c>
      <c r="E595" s="214" t="s">
        <v>21</v>
      </c>
      <c r="F595" s="215" t="s">
        <v>178</v>
      </c>
      <c r="G595" s="213"/>
      <c r="H595" s="216">
        <v>333.75</v>
      </c>
      <c r="I595" s="217"/>
      <c r="J595" s="213"/>
      <c r="K595" s="213"/>
      <c r="L595" s="218"/>
      <c r="M595" s="219"/>
      <c r="N595" s="220"/>
      <c r="O595" s="220"/>
      <c r="P595" s="220"/>
      <c r="Q595" s="220"/>
      <c r="R595" s="220"/>
      <c r="S595" s="220"/>
      <c r="T595" s="221"/>
      <c r="AT595" s="222" t="s">
        <v>176</v>
      </c>
      <c r="AU595" s="222" t="s">
        <v>83</v>
      </c>
      <c r="AV595" s="14" t="s">
        <v>93</v>
      </c>
      <c r="AW595" s="14" t="s">
        <v>34</v>
      </c>
      <c r="AX595" s="14" t="s">
        <v>81</v>
      </c>
      <c r="AY595" s="222" t="s">
        <v>165</v>
      </c>
    </row>
    <row r="596" spans="1:65" s="12" customFormat="1" ht="22.9" customHeight="1">
      <c r="B596" s="166"/>
      <c r="C596" s="167"/>
      <c r="D596" s="168" t="s">
        <v>72</v>
      </c>
      <c r="E596" s="180" t="s">
        <v>875</v>
      </c>
      <c r="F596" s="180" t="s">
        <v>876</v>
      </c>
      <c r="G596" s="167"/>
      <c r="H596" s="167"/>
      <c r="I596" s="170"/>
      <c r="J596" s="181">
        <f>BK596</f>
        <v>0</v>
      </c>
      <c r="K596" s="167"/>
      <c r="L596" s="172"/>
      <c r="M596" s="173"/>
      <c r="N596" s="174"/>
      <c r="O596" s="174"/>
      <c r="P596" s="175">
        <f>SUM(P597:P642)</f>
        <v>0</v>
      </c>
      <c r="Q596" s="174"/>
      <c r="R596" s="175">
        <f>SUM(R597:R642)</f>
        <v>1.8856344000000003</v>
      </c>
      <c r="S596" s="174"/>
      <c r="T596" s="176">
        <f>SUM(T597:T642)</f>
        <v>0.38692154000000001</v>
      </c>
      <c r="AR596" s="177" t="s">
        <v>83</v>
      </c>
      <c r="AT596" s="178" t="s">
        <v>72</v>
      </c>
      <c r="AU596" s="178" t="s">
        <v>81</v>
      </c>
      <c r="AY596" s="177" t="s">
        <v>165</v>
      </c>
      <c r="BK596" s="179">
        <f>SUM(BK597:BK642)</f>
        <v>0</v>
      </c>
    </row>
    <row r="597" spans="1:65" s="2" customFormat="1" ht="16.5" customHeight="1">
      <c r="A597" s="37"/>
      <c r="B597" s="38"/>
      <c r="C597" s="182" t="s">
        <v>877</v>
      </c>
      <c r="D597" s="182" t="s">
        <v>167</v>
      </c>
      <c r="E597" s="183" t="s">
        <v>878</v>
      </c>
      <c r="F597" s="184" t="s">
        <v>879</v>
      </c>
      <c r="G597" s="185" t="s">
        <v>113</v>
      </c>
      <c r="H597" s="186">
        <v>1248.134</v>
      </c>
      <c r="I597" s="187"/>
      <c r="J597" s="188">
        <f>ROUND(I597*H597,2)</f>
        <v>0</v>
      </c>
      <c r="K597" s="184" t="s">
        <v>171</v>
      </c>
      <c r="L597" s="42"/>
      <c r="M597" s="189" t="s">
        <v>21</v>
      </c>
      <c r="N597" s="190" t="s">
        <v>44</v>
      </c>
      <c r="O597" s="67"/>
      <c r="P597" s="191">
        <f>O597*H597</f>
        <v>0</v>
      </c>
      <c r="Q597" s="191">
        <v>1E-3</v>
      </c>
      <c r="R597" s="191">
        <f>Q597*H597</f>
        <v>1.2481340000000001</v>
      </c>
      <c r="S597" s="191">
        <v>3.1E-4</v>
      </c>
      <c r="T597" s="192">
        <f>S597*H597</f>
        <v>0.38692154000000001</v>
      </c>
      <c r="U597" s="37"/>
      <c r="V597" s="37"/>
      <c r="W597" s="37"/>
      <c r="X597" s="37"/>
      <c r="Y597" s="37"/>
      <c r="Z597" s="37"/>
      <c r="AA597" s="37"/>
      <c r="AB597" s="37"/>
      <c r="AC597" s="37"/>
      <c r="AD597" s="37"/>
      <c r="AE597" s="37"/>
      <c r="AR597" s="193" t="s">
        <v>272</v>
      </c>
      <c r="AT597" s="193" t="s">
        <v>167</v>
      </c>
      <c r="AU597" s="193" t="s">
        <v>83</v>
      </c>
      <c r="AY597" s="20" t="s">
        <v>165</v>
      </c>
      <c r="BE597" s="194">
        <f>IF(N597="základní",J597,0)</f>
        <v>0</v>
      </c>
      <c r="BF597" s="194">
        <f>IF(N597="snížená",J597,0)</f>
        <v>0</v>
      </c>
      <c r="BG597" s="194">
        <f>IF(N597="zákl. přenesená",J597,0)</f>
        <v>0</v>
      </c>
      <c r="BH597" s="194">
        <f>IF(N597="sníž. přenesená",J597,0)</f>
        <v>0</v>
      </c>
      <c r="BI597" s="194">
        <f>IF(N597="nulová",J597,0)</f>
        <v>0</v>
      </c>
      <c r="BJ597" s="20" t="s">
        <v>81</v>
      </c>
      <c r="BK597" s="194">
        <f>ROUND(I597*H597,2)</f>
        <v>0</v>
      </c>
      <c r="BL597" s="20" t="s">
        <v>272</v>
      </c>
      <c r="BM597" s="193" t="s">
        <v>880</v>
      </c>
    </row>
    <row r="598" spans="1:65" s="2" customFormat="1" ht="11.25">
      <c r="A598" s="37"/>
      <c r="B598" s="38"/>
      <c r="C598" s="39"/>
      <c r="D598" s="195" t="s">
        <v>174</v>
      </c>
      <c r="E598" s="39"/>
      <c r="F598" s="196" t="s">
        <v>881</v>
      </c>
      <c r="G598" s="39"/>
      <c r="H598" s="39"/>
      <c r="I598" s="197"/>
      <c r="J598" s="39"/>
      <c r="K598" s="39"/>
      <c r="L598" s="42"/>
      <c r="M598" s="198"/>
      <c r="N598" s="199"/>
      <c r="O598" s="67"/>
      <c r="P598" s="67"/>
      <c r="Q598" s="67"/>
      <c r="R598" s="67"/>
      <c r="S598" s="67"/>
      <c r="T598" s="68"/>
      <c r="U598" s="37"/>
      <c r="V598" s="37"/>
      <c r="W598" s="37"/>
      <c r="X598" s="37"/>
      <c r="Y598" s="37"/>
      <c r="Z598" s="37"/>
      <c r="AA598" s="37"/>
      <c r="AB598" s="37"/>
      <c r="AC598" s="37"/>
      <c r="AD598" s="37"/>
      <c r="AE598" s="37"/>
      <c r="AT598" s="20" t="s">
        <v>174</v>
      </c>
      <c r="AU598" s="20" t="s">
        <v>83</v>
      </c>
    </row>
    <row r="599" spans="1:65" s="16" customFormat="1" ht="11.25">
      <c r="B599" s="234"/>
      <c r="C599" s="235"/>
      <c r="D599" s="202" t="s">
        <v>176</v>
      </c>
      <c r="E599" s="236" t="s">
        <v>21</v>
      </c>
      <c r="F599" s="237" t="s">
        <v>882</v>
      </c>
      <c r="G599" s="235"/>
      <c r="H599" s="236" t="s">
        <v>21</v>
      </c>
      <c r="I599" s="238"/>
      <c r="J599" s="235"/>
      <c r="K599" s="235"/>
      <c r="L599" s="239"/>
      <c r="M599" s="240"/>
      <c r="N599" s="241"/>
      <c r="O599" s="241"/>
      <c r="P599" s="241"/>
      <c r="Q599" s="241"/>
      <c r="R599" s="241"/>
      <c r="S599" s="241"/>
      <c r="T599" s="242"/>
      <c r="AT599" s="243" t="s">
        <v>176</v>
      </c>
      <c r="AU599" s="243" t="s">
        <v>83</v>
      </c>
      <c r="AV599" s="16" t="s">
        <v>81</v>
      </c>
      <c r="AW599" s="16" t="s">
        <v>34</v>
      </c>
      <c r="AX599" s="16" t="s">
        <v>73</v>
      </c>
      <c r="AY599" s="243" t="s">
        <v>165</v>
      </c>
    </row>
    <row r="600" spans="1:65" s="13" customFormat="1" ht="11.25">
      <c r="B600" s="200"/>
      <c r="C600" s="201"/>
      <c r="D600" s="202" t="s">
        <v>176</v>
      </c>
      <c r="E600" s="203" t="s">
        <v>21</v>
      </c>
      <c r="F600" s="204" t="s">
        <v>883</v>
      </c>
      <c r="G600" s="201"/>
      <c r="H600" s="205">
        <v>259.48</v>
      </c>
      <c r="I600" s="206"/>
      <c r="J600" s="201"/>
      <c r="K600" s="201"/>
      <c r="L600" s="207"/>
      <c r="M600" s="208"/>
      <c r="N600" s="209"/>
      <c r="O600" s="209"/>
      <c r="P600" s="209"/>
      <c r="Q600" s="209"/>
      <c r="R600" s="209"/>
      <c r="S600" s="209"/>
      <c r="T600" s="210"/>
      <c r="AT600" s="211" t="s">
        <v>176</v>
      </c>
      <c r="AU600" s="211" t="s">
        <v>83</v>
      </c>
      <c r="AV600" s="13" t="s">
        <v>83</v>
      </c>
      <c r="AW600" s="13" t="s">
        <v>34</v>
      </c>
      <c r="AX600" s="13" t="s">
        <v>73</v>
      </c>
      <c r="AY600" s="211" t="s">
        <v>165</v>
      </c>
    </row>
    <row r="601" spans="1:65" s="13" customFormat="1" ht="11.25">
      <c r="B601" s="200"/>
      <c r="C601" s="201"/>
      <c r="D601" s="202" t="s">
        <v>176</v>
      </c>
      <c r="E601" s="203" t="s">
        <v>21</v>
      </c>
      <c r="F601" s="204" t="s">
        <v>884</v>
      </c>
      <c r="G601" s="201"/>
      <c r="H601" s="205">
        <v>1063.24</v>
      </c>
      <c r="I601" s="206"/>
      <c r="J601" s="201"/>
      <c r="K601" s="201"/>
      <c r="L601" s="207"/>
      <c r="M601" s="208"/>
      <c r="N601" s="209"/>
      <c r="O601" s="209"/>
      <c r="P601" s="209"/>
      <c r="Q601" s="209"/>
      <c r="R601" s="209"/>
      <c r="S601" s="209"/>
      <c r="T601" s="210"/>
      <c r="AT601" s="211" t="s">
        <v>176</v>
      </c>
      <c r="AU601" s="211" t="s">
        <v>83</v>
      </c>
      <c r="AV601" s="13" t="s">
        <v>83</v>
      </c>
      <c r="AW601" s="13" t="s">
        <v>34</v>
      </c>
      <c r="AX601" s="13" t="s">
        <v>73</v>
      </c>
      <c r="AY601" s="211" t="s">
        <v>165</v>
      </c>
    </row>
    <row r="602" spans="1:65" s="13" customFormat="1" ht="11.25">
      <c r="B602" s="200"/>
      <c r="C602" s="201"/>
      <c r="D602" s="202" t="s">
        <v>176</v>
      </c>
      <c r="E602" s="203" t="s">
        <v>21</v>
      </c>
      <c r="F602" s="204" t="s">
        <v>885</v>
      </c>
      <c r="G602" s="201"/>
      <c r="H602" s="205">
        <v>-74.585999999999999</v>
      </c>
      <c r="I602" s="206"/>
      <c r="J602" s="201"/>
      <c r="K602" s="201"/>
      <c r="L602" s="207"/>
      <c r="M602" s="208"/>
      <c r="N602" s="209"/>
      <c r="O602" s="209"/>
      <c r="P602" s="209"/>
      <c r="Q602" s="209"/>
      <c r="R602" s="209"/>
      <c r="S602" s="209"/>
      <c r="T602" s="210"/>
      <c r="AT602" s="211" t="s">
        <v>176</v>
      </c>
      <c r="AU602" s="211" t="s">
        <v>83</v>
      </c>
      <c r="AV602" s="13" t="s">
        <v>83</v>
      </c>
      <c r="AW602" s="13" t="s">
        <v>34</v>
      </c>
      <c r="AX602" s="13" t="s">
        <v>73</v>
      </c>
      <c r="AY602" s="211" t="s">
        <v>165</v>
      </c>
    </row>
    <row r="603" spans="1:65" s="14" customFormat="1" ht="11.25">
      <c r="B603" s="212"/>
      <c r="C603" s="213"/>
      <c r="D603" s="202" t="s">
        <v>176</v>
      </c>
      <c r="E603" s="214" t="s">
        <v>21</v>
      </c>
      <c r="F603" s="215" t="s">
        <v>178</v>
      </c>
      <c r="G603" s="213"/>
      <c r="H603" s="216">
        <v>1248.134</v>
      </c>
      <c r="I603" s="217"/>
      <c r="J603" s="213"/>
      <c r="K603" s="213"/>
      <c r="L603" s="218"/>
      <c r="M603" s="219"/>
      <c r="N603" s="220"/>
      <c r="O603" s="220"/>
      <c r="P603" s="220"/>
      <c r="Q603" s="220"/>
      <c r="R603" s="220"/>
      <c r="S603" s="220"/>
      <c r="T603" s="221"/>
      <c r="AT603" s="222" t="s">
        <v>176</v>
      </c>
      <c r="AU603" s="222" t="s">
        <v>83</v>
      </c>
      <c r="AV603" s="14" t="s">
        <v>93</v>
      </c>
      <c r="AW603" s="14" t="s">
        <v>34</v>
      </c>
      <c r="AX603" s="14" t="s">
        <v>81</v>
      </c>
      <c r="AY603" s="222" t="s">
        <v>165</v>
      </c>
    </row>
    <row r="604" spans="1:65" s="2" customFormat="1" ht="16.5" customHeight="1">
      <c r="A604" s="37"/>
      <c r="B604" s="38"/>
      <c r="C604" s="182" t="s">
        <v>886</v>
      </c>
      <c r="D604" s="182" t="s">
        <v>167</v>
      </c>
      <c r="E604" s="183" t="s">
        <v>887</v>
      </c>
      <c r="F604" s="184" t="s">
        <v>888</v>
      </c>
      <c r="G604" s="185" t="s">
        <v>113</v>
      </c>
      <c r="H604" s="186">
        <v>1248.134</v>
      </c>
      <c r="I604" s="187"/>
      <c r="J604" s="188">
        <f>ROUND(I604*H604,2)</f>
        <v>0</v>
      </c>
      <c r="K604" s="184" t="s">
        <v>171</v>
      </c>
      <c r="L604" s="42"/>
      <c r="M604" s="189" t="s">
        <v>21</v>
      </c>
      <c r="N604" s="190" t="s">
        <v>44</v>
      </c>
      <c r="O604" s="67"/>
      <c r="P604" s="191">
        <f>O604*H604</f>
        <v>0</v>
      </c>
      <c r="Q604" s="191">
        <v>0</v>
      </c>
      <c r="R604" s="191">
        <f>Q604*H604</f>
        <v>0</v>
      </c>
      <c r="S604" s="191">
        <v>0</v>
      </c>
      <c r="T604" s="192">
        <f>S604*H604</f>
        <v>0</v>
      </c>
      <c r="U604" s="37"/>
      <c r="V604" s="37"/>
      <c r="W604" s="37"/>
      <c r="X604" s="37"/>
      <c r="Y604" s="37"/>
      <c r="Z604" s="37"/>
      <c r="AA604" s="37"/>
      <c r="AB604" s="37"/>
      <c r="AC604" s="37"/>
      <c r="AD604" s="37"/>
      <c r="AE604" s="37"/>
      <c r="AR604" s="193" t="s">
        <v>272</v>
      </c>
      <c r="AT604" s="193" t="s">
        <v>167</v>
      </c>
      <c r="AU604" s="193" t="s">
        <v>83</v>
      </c>
      <c r="AY604" s="20" t="s">
        <v>165</v>
      </c>
      <c r="BE604" s="194">
        <f>IF(N604="základní",J604,0)</f>
        <v>0</v>
      </c>
      <c r="BF604" s="194">
        <f>IF(N604="snížená",J604,0)</f>
        <v>0</v>
      </c>
      <c r="BG604" s="194">
        <f>IF(N604="zákl. přenesená",J604,0)</f>
        <v>0</v>
      </c>
      <c r="BH604" s="194">
        <f>IF(N604="sníž. přenesená",J604,0)</f>
        <v>0</v>
      </c>
      <c r="BI604" s="194">
        <f>IF(N604="nulová",J604,0)</f>
        <v>0</v>
      </c>
      <c r="BJ604" s="20" t="s">
        <v>81</v>
      </c>
      <c r="BK604" s="194">
        <f>ROUND(I604*H604,2)</f>
        <v>0</v>
      </c>
      <c r="BL604" s="20" t="s">
        <v>272</v>
      </c>
      <c r="BM604" s="193" t="s">
        <v>889</v>
      </c>
    </row>
    <row r="605" spans="1:65" s="2" customFormat="1" ht="11.25">
      <c r="A605" s="37"/>
      <c r="B605" s="38"/>
      <c r="C605" s="39"/>
      <c r="D605" s="195" t="s">
        <v>174</v>
      </c>
      <c r="E605" s="39"/>
      <c r="F605" s="196" t="s">
        <v>890</v>
      </c>
      <c r="G605" s="39"/>
      <c r="H605" s="39"/>
      <c r="I605" s="197"/>
      <c r="J605" s="39"/>
      <c r="K605" s="39"/>
      <c r="L605" s="42"/>
      <c r="M605" s="198"/>
      <c r="N605" s="199"/>
      <c r="O605" s="67"/>
      <c r="P605" s="67"/>
      <c r="Q605" s="67"/>
      <c r="R605" s="67"/>
      <c r="S605" s="67"/>
      <c r="T605" s="68"/>
      <c r="U605" s="37"/>
      <c r="V605" s="37"/>
      <c r="W605" s="37"/>
      <c r="X605" s="37"/>
      <c r="Y605" s="37"/>
      <c r="Z605" s="37"/>
      <c r="AA605" s="37"/>
      <c r="AB605" s="37"/>
      <c r="AC605" s="37"/>
      <c r="AD605" s="37"/>
      <c r="AE605" s="37"/>
      <c r="AT605" s="20" t="s">
        <v>174</v>
      </c>
      <c r="AU605" s="20" t="s">
        <v>83</v>
      </c>
    </row>
    <row r="606" spans="1:65" s="16" customFormat="1" ht="11.25">
      <c r="B606" s="234"/>
      <c r="C606" s="235"/>
      <c r="D606" s="202" t="s">
        <v>176</v>
      </c>
      <c r="E606" s="236" t="s">
        <v>21</v>
      </c>
      <c r="F606" s="237" t="s">
        <v>882</v>
      </c>
      <c r="G606" s="235"/>
      <c r="H606" s="236" t="s">
        <v>21</v>
      </c>
      <c r="I606" s="238"/>
      <c r="J606" s="235"/>
      <c r="K606" s="235"/>
      <c r="L606" s="239"/>
      <c r="M606" s="240"/>
      <c r="N606" s="241"/>
      <c r="O606" s="241"/>
      <c r="P606" s="241"/>
      <c r="Q606" s="241"/>
      <c r="R606" s="241"/>
      <c r="S606" s="241"/>
      <c r="T606" s="242"/>
      <c r="AT606" s="243" t="s">
        <v>176</v>
      </c>
      <c r="AU606" s="243" t="s">
        <v>83</v>
      </c>
      <c r="AV606" s="16" t="s">
        <v>81</v>
      </c>
      <c r="AW606" s="16" t="s">
        <v>34</v>
      </c>
      <c r="AX606" s="16" t="s">
        <v>73</v>
      </c>
      <c r="AY606" s="243" t="s">
        <v>165</v>
      </c>
    </row>
    <row r="607" spans="1:65" s="13" customFormat="1" ht="11.25">
      <c r="B607" s="200"/>
      <c r="C607" s="201"/>
      <c r="D607" s="202" t="s">
        <v>176</v>
      </c>
      <c r="E607" s="203" t="s">
        <v>21</v>
      </c>
      <c r="F607" s="204" t="s">
        <v>883</v>
      </c>
      <c r="G607" s="201"/>
      <c r="H607" s="205">
        <v>259.48</v>
      </c>
      <c r="I607" s="206"/>
      <c r="J607" s="201"/>
      <c r="K607" s="201"/>
      <c r="L607" s="207"/>
      <c r="M607" s="208"/>
      <c r="N607" s="209"/>
      <c r="O607" s="209"/>
      <c r="P607" s="209"/>
      <c r="Q607" s="209"/>
      <c r="R607" s="209"/>
      <c r="S607" s="209"/>
      <c r="T607" s="210"/>
      <c r="AT607" s="211" t="s">
        <v>176</v>
      </c>
      <c r="AU607" s="211" t="s">
        <v>83</v>
      </c>
      <c r="AV607" s="13" t="s">
        <v>83</v>
      </c>
      <c r="AW607" s="13" t="s">
        <v>34</v>
      </c>
      <c r="AX607" s="13" t="s">
        <v>73</v>
      </c>
      <c r="AY607" s="211" t="s">
        <v>165</v>
      </c>
    </row>
    <row r="608" spans="1:65" s="13" customFormat="1" ht="11.25">
      <c r="B608" s="200"/>
      <c r="C608" s="201"/>
      <c r="D608" s="202" t="s">
        <v>176</v>
      </c>
      <c r="E608" s="203" t="s">
        <v>21</v>
      </c>
      <c r="F608" s="204" t="s">
        <v>884</v>
      </c>
      <c r="G608" s="201"/>
      <c r="H608" s="205">
        <v>1063.24</v>
      </c>
      <c r="I608" s="206"/>
      <c r="J608" s="201"/>
      <c r="K608" s="201"/>
      <c r="L608" s="207"/>
      <c r="M608" s="208"/>
      <c r="N608" s="209"/>
      <c r="O608" s="209"/>
      <c r="P608" s="209"/>
      <c r="Q608" s="209"/>
      <c r="R608" s="209"/>
      <c r="S608" s="209"/>
      <c r="T608" s="210"/>
      <c r="AT608" s="211" t="s">
        <v>176</v>
      </c>
      <c r="AU608" s="211" t="s">
        <v>83</v>
      </c>
      <c r="AV608" s="13" t="s">
        <v>83</v>
      </c>
      <c r="AW608" s="13" t="s">
        <v>34</v>
      </c>
      <c r="AX608" s="13" t="s">
        <v>73</v>
      </c>
      <c r="AY608" s="211" t="s">
        <v>165</v>
      </c>
    </row>
    <row r="609" spans="1:65" s="13" customFormat="1" ht="11.25">
      <c r="B609" s="200"/>
      <c r="C609" s="201"/>
      <c r="D609" s="202" t="s">
        <v>176</v>
      </c>
      <c r="E609" s="203" t="s">
        <v>21</v>
      </c>
      <c r="F609" s="204" t="s">
        <v>885</v>
      </c>
      <c r="G609" s="201"/>
      <c r="H609" s="205">
        <v>-74.585999999999999</v>
      </c>
      <c r="I609" s="206"/>
      <c r="J609" s="201"/>
      <c r="K609" s="201"/>
      <c r="L609" s="207"/>
      <c r="M609" s="208"/>
      <c r="N609" s="209"/>
      <c r="O609" s="209"/>
      <c r="P609" s="209"/>
      <c r="Q609" s="209"/>
      <c r="R609" s="209"/>
      <c r="S609" s="209"/>
      <c r="T609" s="210"/>
      <c r="AT609" s="211" t="s">
        <v>176</v>
      </c>
      <c r="AU609" s="211" t="s">
        <v>83</v>
      </c>
      <c r="AV609" s="13" t="s">
        <v>83</v>
      </c>
      <c r="AW609" s="13" t="s">
        <v>34</v>
      </c>
      <c r="AX609" s="13" t="s">
        <v>73</v>
      </c>
      <c r="AY609" s="211" t="s">
        <v>165</v>
      </c>
    </row>
    <row r="610" spans="1:65" s="14" customFormat="1" ht="11.25">
      <c r="B610" s="212"/>
      <c r="C610" s="213"/>
      <c r="D610" s="202" t="s">
        <v>176</v>
      </c>
      <c r="E610" s="214" t="s">
        <v>21</v>
      </c>
      <c r="F610" s="215" t="s">
        <v>178</v>
      </c>
      <c r="G610" s="213"/>
      <c r="H610" s="216">
        <v>1248.134</v>
      </c>
      <c r="I610" s="217"/>
      <c r="J610" s="213"/>
      <c r="K610" s="213"/>
      <c r="L610" s="218"/>
      <c r="M610" s="219"/>
      <c r="N610" s="220"/>
      <c r="O610" s="220"/>
      <c r="P610" s="220"/>
      <c r="Q610" s="220"/>
      <c r="R610" s="220"/>
      <c r="S610" s="220"/>
      <c r="T610" s="221"/>
      <c r="AT610" s="222" t="s">
        <v>176</v>
      </c>
      <c r="AU610" s="222" t="s">
        <v>83</v>
      </c>
      <c r="AV610" s="14" t="s">
        <v>93</v>
      </c>
      <c r="AW610" s="14" t="s">
        <v>34</v>
      </c>
      <c r="AX610" s="14" t="s">
        <v>81</v>
      </c>
      <c r="AY610" s="222" t="s">
        <v>165</v>
      </c>
    </row>
    <row r="611" spans="1:65" s="2" customFormat="1" ht="21.75" customHeight="1">
      <c r="A611" s="37"/>
      <c r="B611" s="38"/>
      <c r="C611" s="182" t="s">
        <v>891</v>
      </c>
      <c r="D611" s="182" t="s">
        <v>167</v>
      </c>
      <c r="E611" s="183" t="s">
        <v>892</v>
      </c>
      <c r="F611" s="184" t="s">
        <v>893</v>
      </c>
      <c r="G611" s="185" t="s">
        <v>113</v>
      </c>
      <c r="H611" s="186">
        <v>1322.72</v>
      </c>
      <c r="I611" s="187"/>
      <c r="J611" s="188">
        <f>ROUND(I611*H611,2)</f>
        <v>0</v>
      </c>
      <c r="K611" s="184" t="s">
        <v>171</v>
      </c>
      <c r="L611" s="42"/>
      <c r="M611" s="189" t="s">
        <v>21</v>
      </c>
      <c r="N611" s="190" t="s">
        <v>44</v>
      </c>
      <c r="O611" s="67"/>
      <c r="P611" s="191">
        <f>O611*H611</f>
        <v>0</v>
      </c>
      <c r="Q611" s="191">
        <v>2.0000000000000001E-4</v>
      </c>
      <c r="R611" s="191">
        <f>Q611*H611</f>
        <v>0.264544</v>
      </c>
      <c r="S611" s="191">
        <v>0</v>
      </c>
      <c r="T611" s="192">
        <f>S611*H611</f>
        <v>0</v>
      </c>
      <c r="U611" s="37"/>
      <c r="V611" s="37"/>
      <c r="W611" s="37"/>
      <c r="X611" s="37"/>
      <c r="Y611" s="37"/>
      <c r="Z611" s="37"/>
      <c r="AA611" s="37"/>
      <c r="AB611" s="37"/>
      <c r="AC611" s="37"/>
      <c r="AD611" s="37"/>
      <c r="AE611" s="37"/>
      <c r="AR611" s="193" t="s">
        <v>272</v>
      </c>
      <c r="AT611" s="193" t="s">
        <v>167</v>
      </c>
      <c r="AU611" s="193" t="s">
        <v>83</v>
      </c>
      <c r="AY611" s="20" t="s">
        <v>165</v>
      </c>
      <c r="BE611" s="194">
        <f>IF(N611="základní",J611,0)</f>
        <v>0</v>
      </c>
      <c r="BF611" s="194">
        <f>IF(N611="snížená",J611,0)</f>
        <v>0</v>
      </c>
      <c r="BG611" s="194">
        <f>IF(N611="zákl. přenesená",J611,0)</f>
        <v>0</v>
      </c>
      <c r="BH611" s="194">
        <f>IF(N611="sníž. přenesená",J611,0)</f>
        <v>0</v>
      </c>
      <c r="BI611" s="194">
        <f>IF(N611="nulová",J611,0)</f>
        <v>0</v>
      </c>
      <c r="BJ611" s="20" t="s">
        <v>81</v>
      </c>
      <c r="BK611" s="194">
        <f>ROUND(I611*H611,2)</f>
        <v>0</v>
      </c>
      <c r="BL611" s="20" t="s">
        <v>272</v>
      </c>
      <c r="BM611" s="193" t="s">
        <v>894</v>
      </c>
    </row>
    <row r="612" spans="1:65" s="2" customFormat="1" ht="11.25">
      <c r="A612" s="37"/>
      <c r="B612" s="38"/>
      <c r="C612" s="39"/>
      <c r="D612" s="195" t="s">
        <v>174</v>
      </c>
      <c r="E612" s="39"/>
      <c r="F612" s="196" t="s">
        <v>895</v>
      </c>
      <c r="G612" s="39"/>
      <c r="H612" s="39"/>
      <c r="I612" s="197"/>
      <c r="J612" s="39"/>
      <c r="K612" s="39"/>
      <c r="L612" s="42"/>
      <c r="M612" s="198"/>
      <c r="N612" s="199"/>
      <c r="O612" s="67"/>
      <c r="P612" s="67"/>
      <c r="Q612" s="67"/>
      <c r="R612" s="67"/>
      <c r="S612" s="67"/>
      <c r="T612" s="68"/>
      <c r="U612" s="37"/>
      <c r="V612" s="37"/>
      <c r="W612" s="37"/>
      <c r="X612" s="37"/>
      <c r="Y612" s="37"/>
      <c r="Z612" s="37"/>
      <c r="AA612" s="37"/>
      <c r="AB612" s="37"/>
      <c r="AC612" s="37"/>
      <c r="AD612" s="37"/>
      <c r="AE612" s="37"/>
      <c r="AT612" s="20" t="s">
        <v>174</v>
      </c>
      <c r="AU612" s="20" t="s">
        <v>83</v>
      </c>
    </row>
    <row r="613" spans="1:65" s="16" customFormat="1" ht="11.25">
      <c r="B613" s="234"/>
      <c r="C613" s="235"/>
      <c r="D613" s="202" t="s">
        <v>176</v>
      </c>
      <c r="E613" s="236" t="s">
        <v>21</v>
      </c>
      <c r="F613" s="237" t="s">
        <v>882</v>
      </c>
      <c r="G613" s="235"/>
      <c r="H613" s="236" t="s">
        <v>21</v>
      </c>
      <c r="I613" s="238"/>
      <c r="J613" s="235"/>
      <c r="K613" s="235"/>
      <c r="L613" s="239"/>
      <c r="M613" s="240"/>
      <c r="N613" s="241"/>
      <c r="O613" s="241"/>
      <c r="P613" s="241"/>
      <c r="Q613" s="241"/>
      <c r="R613" s="241"/>
      <c r="S613" s="241"/>
      <c r="T613" s="242"/>
      <c r="AT613" s="243" t="s">
        <v>176</v>
      </c>
      <c r="AU613" s="243" t="s">
        <v>83</v>
      </c>
      <c r="AV613" s="16" t="s">
        <v>81</v>
      </c>
      <c r="AW613" s="16" t="s">
        <v>34</v>
      </c>
      <c r="AX613" s="16" t="s">
        <v>73</v>
      </c>
      <c r="AY613" s="243" t="s">
        <v>165</v>
      </c>
    </row>
    <row r="614" spans="1:65" s="13" customFormat="1" ht="11.25">
      <c r="B614" s="200"/>
      <c r="C614" s="201"/>
      <c r="D614" s="202" t="s">
        <v>176</v>
      </c>
      <c r="E614" s="203" t="s">
        <v>21</v>
      </c>
      <c r="F614" s="204" t="s">
        <v>883</v>
      </c>
      <c r="G614" s="201"/>
      <c r="H614" s="205">
        <v>259.48</v>
      </c>
      <c r="I614" s="206"/>
      <c r="J614" s="201"/>
      <c r="K614" s="201"/>
      <c r="L614" s="207"/>
      <c r="M614" s="208"/>
      <c r="N614" s="209"/>
      <c r="O614" s="209"/>
      <c r="P614" s="209"/>
      <c r="Q614" s="209"/>
      <c r="R614" s="209"/>
      <c r="S614" s="209"/>
      <c r="T614" s="210"/>
      <c r="AT614" s="211" t="s">
        <v>176</v>
      </c>
      <c r="AU614" s="211" t="s">
        <v>83</v>
      </c>
      <c r="AV614" s="13" t="s">
        <v>83</v>
      </c>
      <c r="AW614" s="13" t="s">
        <v>34</v>
      </c>
      <c r="AX614" s="13" t="s">
        <v>73</v>
      </c>
      <c r="AY614" s="211" t="s">
        <v>165</v>
      </c>
    </row>
    <row r="615" spans="1:65" s="13" customFormat="1" ht="11.25">
      <c r="B615" s="200"/>
      <c r="C615" s="201"/>
      <c r="D615" s="202" t="s">
        <v>176</v>
      </c>
      <c r="E615" s="203" t="s">
        <v>21</v>
      </c>
      <c r="F615" s="204" t="s">
        <v>884</v>
      </c>
      <c r="G615" s="201"/>
      <c r="H615" s="205">
        <v>1063.24</v>
      </c>
      <c r="I615" s="206"/>
      <c r="J615" s="201"/>
      <c r="K615" s="201"/>
      <c r="L615" s="207"/>
      <c r="M615" s="208"/>
      <c r="N615" s="209"/>
      <c r="O615" s="209"/>
      <c r="P615" s="209"/>
      <c r="Q615" s="209"/>
      <c r="R615" s="209"/>
      <c r="S615" s="209"/>
      <c r="T615" s="210"/>
      <c r="AT615" s="211" t="s">
        <v>176</v>
      </c>
      <c r="AU615" s="211" t="s">
        <v>83</v>
      </c>
      <c r="AV615" s="13" t="s">
        <v>83</v>
      </c>
      <c r="AW615" s="13" t="s">
        <v>34</v>
      </c>
      <c r="AX615" s="13" t="s">
        <v>73</v>
      </c>
      <c r="AY615" s="211" t="s">
        <v>165</v>
      </c>
    </row>
    <row r="616" spans="1:65" s="14" customFormat="1" ht="11.25">
      <c r="B616" s="212"/>
      <c r="C616" s="213"/>
      <c r="D616" s="202" t="s">
        <v>176</v>
      </c>
      <c r="E616" s="214" t="s">
        <v>21</v>
      </c>
      <c r="F616" s="215" t="s">
        <v>178</v>
      </c>
      <c r="G616" s="213"/>
      <c r="H616" s="216">
        <v>1322.72</v>
      </c>
      <c r="I616" s="217"/>
      <c r="J616" s="213"/>
      <c r="K616" s="213"/>
      <c r="L616" s="218"/>
      <c r="M616" s="219"/>
      <c r="N616" s="220"/>
      <c r="O616" s="220"/>
      <c r="P616" s="220"/>
      <c r="Q616" s="220"/>
      <c r="R616" s="220"/>
      <c r="S616" s="220"/>
      <c r="T616" s="221"/>
      <c r="AT616" s="222" t="s">
        <v>176</v>
      </c>
      <c r="AU616" s="222" t="s">
        <v>83</v>
      </c>
      <c r="AV616" s="14" t="s">
        <v>93</v>
      </c>
      <c r="AW616" s="14" t="s">
        <v>34</v>
      </c>
      <c r="AX616" s="14" t="s">
        <v>81</v>
      </c>
      <c r="AY616" s="222" t="s">
        <v>165</v>
      </c>
    </row>
    <row r="617" spans="1:65" s="2" customFormat="1" ht="24.2" customHeight="1">
      <c r="A617" s="37"/>
      <c r="B617" s="38"/>
      <c r="C617" s="182" t="s">
        <v>896</v>
      </c>
      <c r="D617" s="182" t="s">
        <v>167</v>
      </c>
      <c r="E617" s="183" t="s">
        <v>897</v>
      </c>
      <c r="F617" s="184" t="s">
        <v>898</v>
      </c>
      <c r="G617" s="185" t="s">
        <v>113</v>
      </c>
      <c r="H617" s="186">
        <v>1063.24</v>
      </c>
      <c r="I617" s="187"/>
      <c r="J617" s="188">
        <f>ROUND(I617*H617,2)</f>
        <v>0</v>
      </c>
      <c r="K617" s="184" t="s">
        <v>171</v>
      </c>
      <c r="L617" s="42"/>
      <c r="M617" s="189" t="s">
        <v>21</v>
      </c>
      <c r="N617" s="190" t="s">
        <v>44</v>
      </c>
      <c r="O617" s="67"/>
      <c r="P617" s="191">
        <f>O617*H617</f>
        <v>0</v>
      </c>
      <c r="Q617" s="191">
        <v>2.5999999999999998E-4</v>
      </c>
      <c r="R617" s="191">
        <f>Q617*H617</f>
        <v>0.27644239999999998</v>
      </c>
      <c r="S617" s="191">
        <v>0</v>
      </c>
      <c r="T617" s="192">
        <f>S617*H617</f>
        <v>0</v>
      </c>
      <c r="U617" s="37"/>
      <c r="V617" s="37"/>
      <c r="W617" s="37"/>
      <c r="X617" s="37"/>
      <c r="Y617" s="37"/>
      <c r="Z617" s="37"/>
      <c r="AA617" s="37"/>
      <c r="AB617" s="37"/>
      <c r="AC617" s="37"/>
      <c r="AD617" s="37"/>
      <c r="AE617" s="37"/>
      <c r="AR617" s="193" t="s">
        <v>272</v>
      </c>
      <c r="AT617" s="193" t="s">
        <v>167</v>
      </c>
      <c r="AU617" s="193" t="s">
        <v>83</v>
      </c>
      <c r="AY617" s="20" t="s">
        <v>165</v>
      </c>
      <c r="BE617" s="194">
        <f>IF(N617="základní",J617,0)</f>
        <v>0</v>
      </c>
      <c r="BF617" s="194">
        <f>IF(N617="snížená",J617,0)</f>
        <v>0</v>
      </c>
      <c r="BG617" s="194">
        <f>IF(N617="zákl. přenesená",J617,0)</f>
        <v>0</v>
      </c>
      <c r="BH617" s="194">
        <f>IF(N617="sníž. přenesená",J617,0)</f>
        <v>0</v>
      </c>
      <c r="BI617" s="194">
        <f>IF(N617="nulová",J617,0)</f>
        <v>0</v>
      </c>
      <c r="BJ617" s="20" t="s">
        <v>81</v>
      </c>
      <c r="BK617" s="194">
        <f>ROUND(I617*H617,2)</f>
        <v>0</v>
      </c>
      <c r="BL617" s="20" t="s">
        <v>272</v>
      </c>
      <c r="BM617" s="193" t="s">
        <v>899</v>
      </c>
    </row>
    <row r="618" spans="1:65" s="2" customFormat="1" ht="11.25">
      <c r="A618" s="37"/>
      <c r="B618" s="38"/>
      <c r="C618" s="39"/>
      <c r="D618" s="195" t="s">
        <v>174</v>
      </c>
      <c r="E618" s="39"/>
      <c r="F618" s="196" t="s">
        <v>900</v>
      </c>
      <c r="G618" s="39"/>
      <c r="H618" s="39"/>
      <c r="I618" s="197"/>
      <c r="J618" s="39"/>
      <c r="K618" s="39"/>
      <c r="L618" s="42"/>
      <c r="M618" s="198"/>
      <c r="N618" s="199"/>
      <c r="O618" s="67"/>
      <c r="P618" s="67"/>
      <c r="Q618" s="67"/>
      <c r="R618" s="67"/>
      <c r="S618" s="67"/>
      <c r="T618" s="68"/>
      <c r="U618" s="37"/>
      <c r="V618" s="37"/>
      <c r="W618" s="37"/>
      <c r="X618" s="37"/>
      <c r="Y618" s="37"/>
      <c r="Z618" s="37"/>
      <c r="AA618" s="37"/>
      <c r="AB618" s="37"/>
      <c r="AC618" s="37"/>
      <c r="AD618" s="37"/>
      <c r="AE618" s="37"/>
      <c r="AT618" s="20" t="s">
        <v>174</v>
      </c>
      <c r="AU618" s="20" t="s">
        <v>83</v>
      </c>
    </row>
    <row r="619" spans="1:65" s="16" customFormat="1" ht="11.25">
      <c r="B619" s="234"/>
      <c r="C619" s="235"/>
      <c r="D619" s="202" t="s">
        <v>176</v>
      </c>
      <c r="E619" s="236" t="s">
        <v>21</v>
      </c>
      <c r="F619" s="237" t="s">
        <v>901</v>
      </c>
      <c r="G619" s="235"/>
      <c r="H619" s="236" t="s">
        <v>21</v>
      </c>
      <c r="I619" s="238"/>
      <c r="J619" s="235"/>
      <c r="K619" s="235"/>
      <c r="L619" s="239"/>
      <c r="M619" s="240"/>
      <c r="N619" s="241"/>
      <c r="O619" s="241"/>
      <c r="P619" s="241"/>
      <c r="Q619" s="241"/>
      <c r="R619" s="241"/>
      <c r="S619" s="241"/>
      <c r="T619" s="242"/>
      <c r="AT619" s="243" t="s">
        <v>176</v>
      </c>
      <c r="AU619" s="243" t="s">
        <v>83</v>
      </c>
      <c r="AV619" s="16" t="s">
        <v>81</v>
      </c>
      <c r="AW619" s="16" t="s">
        <v>34</v>
      </c>
      <c r="AX619" s="16" t="s">
        <v>73</v>
      </c>
      <c r="AY619" s="243" t="s">
        <v>165</v>
      </c>
    </row>
    <row r="620" spans="1:65" s="13" customFormat="1" ht="11.25">
      <c r="B620" s="200"/>
      <c r="C620" s="201"/>
      <c r="D620" s="202" t="s">
        <v>176</v>
      </c>
      <c r="E620" s="203" t="s">
        <v>21</v>
      </c>
      <c r="F620" s="204" t="s">
        <v>902</v>
      </c>
      <c r="G620" s="201"/>
      <c r="H620" s="205">
        <v>595.38400000000001</v>
      </c>
      <c r="I620" s="206"/>
      <c r="J620" s="201"/>
      <c r="K620" s="201"/>
      <c r="L620" s="207"/>
      <c r="M620" s="208"/>
      <c r="N620" s="209"/>
      <c r="O620" s="209"/>
      <c r="P620" s="209"/>
      <c r="Q620" s="209"/>
      <c r="R620" s="209"/>
      <c r="S620" s="209"/>
      <c r="T620" s="210"/>
      <c r="AT620" s="211" t="s">
        <v>176</v>
      </c>
      <c r="AU620" s="211" t="s">
        <v>83</v>
      </c>
      <c r="AV620" s="13" t="s">
        <v>83</v>
      </c>
      <c r="AW620" s="13" t="s">
        <v>34</v>
      </c>
      <c r="AX620" s="13" t="s">
        <v>73</v>
      </c>
      <c r="AY620" s="211" t="s">
        <v>165</v>
      </c>
    </row>
    <row r="621" spans="1:65" s="13" customFormat="1" ht="11.25">
      <c r="B621" s="200"/>
      <c r="C621" s="201"/>
      <c r="D621" s="202" t="s">
        <v>176</v>
      </c>
      <c r="E621" s="203" t="s">
        <v>21</v>
      </c>
      <c r="F621" s="204" t="s">
        <v>903</v>
      </c>
      <c r="G621" s="201"/>
      <c r="H621" s="205">
        <v>-180.88</v>
      </c>
      <c r="I621" s="206"/>
      <c r="J621" s="201"/>
      <c r="K621" s="201"/>
      <c r="L621" s="207"/>
      <c r="M621" s="208"/>
      <c r="N621" s="209"/>
      <c r="O621" s="209"/>
      <c r="P621" s="209"/>
      <c r="Q621" s="209"/>
      <c r="R621" s="209"/>
      <c r="S621" s="209"/>
      <c r="T621" s="210"/>
      <c r="AT621" s="211" t="s">
        <v>176</v>
      </c>
      <c r="AU621" s="211" t="s">
        <v>83</v>
      </c>
      <c r="AV621" s="13" t="s">
        <v>83</v>
      </c>
      <c r="AW621" s="13" t="s">
        <v>34</v>
      </c>
      <c r="AX621" s="13" t="s">
        <v>73</v>
      </c>
      <c r="AY621" s="211" t="s">
        <v>165</v>
      </c>
    </row>
    <row r="622" spans="1:65" s="13" customFormat="1" ht="11.25">
      <c r="B622" s="200"/>
      <c r="C622" s="201"/>
      <c r="D622" s="202" t="s">
        <v>176</v>
      </c>
      <c r="E622" s="203" t="s">
        <v>21</v>
      </c>
      <c r="F622" s="204" t="s">
        <v>904</v>
      </c>
      <c r="G622" s="201"/>
      <c r="H622" s="205">
        <v>82.683000000000007</v>
      </c>
      <c r="I622" s="206"/>
      <c r="J622" s="201"/>
      <c r="K622" s="201"/>
      <c r="L622" s="207"/>
      <c r="M622" s="208"/>
      <c r="N622" s="209"/>
      <c r="O622" s="209"/>
      <c r="P622" s="209"/>
      <c r="Q622" s="209"/>
      <c r="R622" s="209"/>
      <c r="S622" s="209"/>
      <c r="T622" s="210"/>
      <c r="AT622" s="211" t="s">
        <v>176</v>
      </c>
      <c r="AU622" s="211" t="s">
        <v>83</v>
      </c>
      <c r="AV622" s="13" t="s">
        <v>83</v>
      </c>
      <c r="AW622" s="13" t="s">
        <v>34</v>
      </c>
      <c r="AX622" s="13" t="s">
        <v>73</v>
      </c>
      <c r="AY622" s="211" t="s">
        <v>165</v>
      </c>
    </row>
    <row r="623" spans="1:65" s="13" customFormat="1" ht="11.25">
      <c r="B623" s="200"/>
      <c r="C623" s="201"/>
      <c r="D623" s="202" t="s">
        <v>176</v>
      </c>
      <c r="E623" s="203" t="s">
        <v>21</v>
      </c>
      <c r="F623" s="204" t="s">
        <v>905</v>
      </c>
      <c r="G623" s="201"/>
      <c r="H623" s="205">
        <v>63.9</v>
      </c>
      <c r="I623" s="206"/>
      <c r="J623" s="201"/>
      <c r="K623" s="201"/>
      <c r="L623" s="207"/>
      <c r="M623" s="208"/>
      <c r="N623" s="209"/>
      <c r="O623" s="209"/>
      <c r="P623" s="209"/>
      <c r="Q623" s="209"/>
      <c r="R623" s="209"/>
      <c r="S623" s="209"/>
      <c r="T623" s="210"/>
      <c r="AT623" s="211" t="s">
        <v>176</v>
      </c>
      <c r="AU623" s="211" t="s">
        <v>83</v>
      </c>
      <c r="AV623" s="13" t="s">
        <v>83</v>
      </c>
      <c r="AW623" s="13" t="s">
        <v>34</v>
      </c>
      <c r="AX623" s="13" t="s">
        <v>73</v>
      </c>
      <c r="AY623" s="211" t="s">
        <v>165</v>
      </c>
    </row>
    <row r="624" spans="1:65" s="13" customFormat="1" ht="11.25">
      <c r="B624" s="200"/>
      <c r="C624" s="201"/>
      <c r="D624" s="202" t="s">
        <v>176</v>
      </c>
      <c r="E624" s="203" t="s">
        <v>21</v>
      </c>
      <c r="F624" s="204" t="s">
        <v>906</v>
      </c>
      <c r="G624" s="201"/>
      <c r="H624" s="205">
        <v>148.01300000000001</v>
      </c>
      <c r="I624" s="206"/>
      <c r="J624" s="201"/>
      <c r="K624" s="201"/>
      <c r="L624" s="207"/>
      <c r="M624" s="208"/>
      <c r="N624" s="209"/>
      <c r="O624" s="209"/>
      <c r="P624" s="209"/>
      <c r="Q624" s="209"/>
      <c r="R624" s="209"/>
      <c r="S624" s="209"/>
      <c r="T624" s="210"/>
      <c r="AT624" s="211" t="s">
        <v>176</v>
      </c>
      <c r="AU624" s="211" t="s">
        <v>83</v>
      </c>
      <c r="AV624" s="13" t="s">
        <v>83</v>
      </c>
      <c r="AW624" s="13" t="s">
        <v>34</v>
      </c>
      <c r="AX624" s="13" t="s">
        <v>73</v>
      </c>
      <c r="AY624" s="211" t="s">
        <v>165</v>
      </c>
    </row>
    <row r="625" spans="1:65" s="13" customFormat="1" ht="11.25">
      <c r="B625" s="200"/>
      <c r="C625" s="201"/>
      <c r="D625" s="202" t="s">
        <v>176</v>
      </c>
      <c r="E625" s="203" t="s">
        <v>21</v>
      </c>
      <c r="F625" s="204" t="s">
        <v>907</v>
      </c>
      <c r="G625" s="201"/>
      <c r="H625" s="205">
        <v>134.45500000000001</v>
      </c>
      <c r="I625" s="206"/>
      <c r="J625" s="201"/>
      <c r="K625" s="201"/>
      <c r="L625" s="207"/>
      <c r="M625" s="208"/>
      <c r="N625" s="209"/>
      <c r="O625" s="209"/>
      <c r="P625" s="209"/>
      <c r="Q625" s="209"/>
      <c r="R625" s="209"/>
      <c r="S625" s="209"/>
      <c r="T625" s="210"/>
      <c r="AT625" s="211" t="s">
        <v>176</v>
      </c>
      <c r="AU625" s="211" t="s">
        <v>83</v>
      </c>
      <c r="AV625" s="13" t="s">
        <v>83</v>
      </c>
      <c r="AW625" s="13" t="s">
        <v>34</v>
      </c>
      <c r="AX625" s="13" t="s">
        <v>73</v>
      </c>
      <c r="AY625" s="211" t="s">
        <v>165</v>
      </c>
    </row>
    <row r="626" spans="1:65" s="13" customFormat="1" ht="11.25">
      <c r="B626" s="200"/>
      <c r="C626" s="201"/>
      <c r="D626" s="202" t="s">
        <v>176</v>
      </c>
      <c r="E626" s="203" t="s">
        <v>21</v>
      </c>
      <c r="F626" s="204" t="s">
        <v>908</v>
      </c>
      <c r="G626" s="201"/>
      <c r="H626" s="205">
        <v>97.655000000000001</v>
      </c>
      <c r="I626" s="206"/>
      <c r="J626" s="201"/>
      <c r="K626" s="201"/>
      <c r="L626" s="207"/>
      <c r="M626" s="208"/>
      <c r="N626" s="209"/>
      <c r="O626" s="209"/>
      <c r="P626" s="209"/>
      <c r="Q626" s="209"/>
      <c r="R626" s="209"/>
      <c r="S626" s="209"/>
      <c r="T626" s="210"/>
      <c r="AT626" s="211" t="s">
        <v>176</v>
      </c>
      <c r="AU626" s="211" t="s">
        <v>83</v>
      </c>
      <c r="AV626" s="13" t="s">
        <v>83</v>
      </c>
      <c r="AW626" s="13" t="s">
        <v>34</v>
      </c>
      <c r="AX626" s="13" t="s">
        <v>73</v>
      </c>
      <c r="AY626" s="211" t="s">
        <v>165</v>
      </c>
    </row>
    <row r="627" spans="1:65" s="13" customFormat="1" ht="11.25">
      <c r="B627" s="200"/>
      <c r="C627" s="201"/>
      <c r="D627" s="202" t="s">
        <v>176</v>
      </c>
      <c r="E627" s="203" t="s">
        <v>21</v>
      </c>
      <c r="F627" s="204" t="s">
        <v>909</v>
      </c>
      <c r="G627" s="201"/>
      <c r="H627" s="205">
        <v>22.03</v>
      </c>
      <c r="I627" s="206"/>
      <c r="J627" s="201"/>
      <c r="K627" s="201"/>
      <c r="L627" s="207"/>
      <c r="M627" s="208"/>
      <c r="N627" s="209"/>
      <c r="O627" s="209"/>
      <c r="P627" s="209"/>
      <c r="Q627" s="209"/>
      <c r="R627" s="209"/>
      <c r="S627" s="209"/>
      <c r="T627" s="210"/>
      <c r="AT627" s="211" t="s">
        <v>176</v>
      </c>
      <c r="AU627" s="211" t="s">
        <v>83</v>
      </c>
      <c r="AV627" s="13" t="s">
        <v>83</v>
      </c>
      <c r="AW627" s="13" t="s">
        <v>34</v>
      </c>
      <c r="AX627" s="13" t="s">
        <v>73</v>
      </c>
      <c r="AY627" s="211" t="s">
        <v>165</v>
      </c>
    </row>
    <row r="628" spans="1:65" s="14" customFormat="1" ht="11.25">
      <c r="B628" s="212"/>
      <c r="C628" s="213"/>
      <c r="D628" s="202" t="s">
        <v>176</v>
      </c>
      <c r="E628" s="214" t="s">
        <v>21</v>
      </c>
      <c r="F628" s="215" t="s">
        <v>178</v>
      </c>
      <c r="G628" s="213"/>
      <c r="H628" s="216">
        <v>963.24</v>
      </c>
      <c r="I628" s="217"/>
      <c r="J628" s="213"/>
      <c r="K628" s="213"/>
      <c r="L628" s="218"/>
      <c r="M628" s="219"/>
      <c r="N628" s="220"/>
      <c r="O628" s="220"/>
      <c r="P628" s="220"/>
      <c r="Q628" s="220"/>
      <c r="R628" s="220"/>
      <c r="S628" s="220"/>
      <c r="T628" s="221"/>
      <c r="AT628" s="222" t="s">
        <v>176</v>
      </c>
      <c r="AU628" s="222" t="s">
        <v>83</v>
      </c>
      <c r="AV628" s="14" t="s">
        <v>93</v>
      </c>
      <c r="AW628" s="14" t="s">
        <v>34</v>
      </c>
      <c r="AX628" s="14" t="s">
        <v>73</v>
      </c>
      <c r="AY628" s="222" t="s">
        <v>165</v>
      </c>
    </row>
    <row r="629" spans="1:65" s="13" customFormat="1" ht="11.25">
      <c r="B629" s="200"/>
      <c r="C629" s="201"/>
      <c r="D629" s="202" t="s">
        <v>176</v>
      </c>
      <c r="E629" s="203" t="s">
        <v>21</v>
      </c>
      <c r="F629" s="204" t="s">
        <v>793</v>
      </c>
      <c r="G629" s="201"/>
      <c r="H629" s="205">
        <v>100</v>
      </c>
      <c r="I629" s="206"/>
      <c r="J629" s="201"/>
      <c r="K629" s="201"/>
      <c r="L629" s="207"/>
      <c r="M629" s="208"/>
      <c r="N629" s="209"/>
      <c r="O629" s="209"/>
      <c r="P629" s="209"/>
      <c r="Q629" s="209"/>
      <c r="R629" s="209"/>
      <c r="S629" s="209"/>
      <c r="T629" s="210"/>
      <c r="AT629" s="211" t="s">
        <v>176</v>
      </c>
      <c r="AU629" s="211" t="s">
        <v>83</v>
      </c>
      <c r="AV629" s="13" t="s">
        <v>83</v>
      </c>
      <c r="AW629" s="13" t="s">
        <v>34</v>
      </c>
      <c r="AX629" s="13" t="s">
        <v>73</v>
      </c>
      <c r="AY629" s="211" t="s">
        <v>165</v>
      </c>
    </row>
    <row r="630" spans="1:65" s="15" customFormat="1" ht="11.25">
      <c r="B630" s="223"/>
      <c r="C630" s="224"/>
      <c r="D630" s="202" t="s">
        <v>176</v>
      </c>
      <c r="E630" s="225" t="s">
        <v>21</v>
      </c>
      <c r="F630" s="226" t="s">
        <v>186</v>
      </c>
      <c r="G630" s="224"/>
      <c r="H630" s="227">
        <v>1063.24</v>
      </c>
      <c r="I630" s="228"/>
      <c r="J630" s="224"/>
      <c r="K630" s="224"/>
      <c r="L630" s="229"/>
      <c r="M630" s="230"/>
      <c r="N630" s="231"/>
      <c r="O630" s="231"/>
      <c r="P630" s="231"/>
      <c r="Q630" s="231"/>
      <c r="R630" s="231"/>
      <c r="S630" s="231"/>
      <c r="T630" s="232"/>
      <c r="AT630" s="233" t="s">
        <v>176</v>
      </c>
      <c r="AU630" s="233" t="s">
        <v>83</v>
      </c>
      <c r="AV630" s="15" t="s">
        <v>172</v>
      </c>
      <c r="AW630" s="15" t="s">
        <v>34</v>
      </c>
      <c r="AX630" s="15" t="s">
        <v>81</v>
      </c>
      <c r="AY630" s="233" t="s">
        <v>165</v>
      </c>
    </row>
    <row r="631" spans="1:65" s="2" customFormat="1" ht="24.2" customHeight="1">
      <c r="A631" s="37"/>
      <c r="B631" s="38"/>
      <c r="C631" s="182" t="s">
        <v>910</v>
      </c>
      <c r="D631" s="182" t="s">
        <v>167</v>
      </c>
      <c r="E631" s="183" t="s">
        <v>911</v>
      </c>
      <c r="F631" s="184" t="s">
        <v>912</v>
      </c>
      <c r="G631" s="185" t="s">
        <v>113</v>
      </c>
      <c r="H631" s="186">
        <v>1063.24</v>
      </c>
      <c r="I631" s="187"/>
      <c r="J631" s="188">
        <f>ROUND(I631*H631,2)</f>
        <v>0</v>
      </c>
      <c r="K631" s="184" t="s">
        <v>171</v>
      </c>
      <c r="L631" s="42"/>
      <c r="M631" s="189" t="s">
        <v>21</v>
      </c>
      <c r="N631" s="190" t="s">
        <v>44</v>
      </c>
      <c r="O631" s="67"/>
      <c r="P631" s="191">
        <f>O631*H631</f>
        <v>0</v>
      </c>
      <c r="Q631" s="191">
        <v>2.0000000000000002E-5</v>
      </c>
      <c r="R631" s="191">
        <f>Q631*H631</f>
        <v>2.12648E-2</v>
      </c>
      <c r="S631" s="191">
        <v>0</v>
      </c>
      <c r="T631" s="192">
        <f>S631*H631</f>
        <v>0</v>
      </c>
      <c r="U631" s="37"/>
      <c r="V631" s="37"/>
      <c r="W631" s="37"/>
      <c r="X631" s="37"/>
      <c r="Y631" s="37"/>
      <c r="Z631" s="37"/>
      <c r="AA631" s="37"/>
      <c r="AB631" s="37"/>
      <c r="AC631" s="37"/>
      <c r="AD631" s="37"/>
      <c r="AE631" s="37"/>
      <c r="AR631" s="193" t="s">
        <v>272</v>
      </c>
      <c r="AT631" s="193" t="s">
        <v>167</v>
      </c>
      <c r="AU631" s="193" t="s">
        <v>83</v>
      </c>
      <c r="AY631" s="20" t="s">
        <v>165</v>
      </c>
      <c r="BE631" s="194">
        <f>IF(N631="základní",J631,0)</f>
        <v>0</v>
      </c>
      <c r="BF631" s="194">
        <f>IF(N631="snížená",J631,0)</f>
        <v>0</v>
      </c>
      <c r="BG631" s="194">
        <f>IF(N631="zákl. přenesená",J631,0)</f>
        <v>0</v>
      </c>
      <c r="BH631" s="194">
        <f>IF(N631="sníž. přenesená",J631,0)</f>
        <v>0</v>
      </c>
      <c r="BI631" s="194">
        <f>IF(N631="nulová",J631,0)</f>
        <v>0</v>
      </c>
      <c r="BJ631" s="20" t="s">
        <v>81</v>
      </c>
      <c r="BK631" s="194">
        <f>ROUND(I631*H631,2)</f>
        <v>0</v>
      </c>
      <c r="BL631" s="20" t="s">
        <v>272</v>
      </c>
      <c r="BM631" s="193" t="s">
        <v>913</v>
      </c>
    </row>
    <row r="632" spans="1:65" s="2" customFormat="1" ht="11.25">
      <c r="A632" s="37"/>
      <c r="B632" s="38"/>
      <c r="C632" s="39"/>
      <c r="D632" s="195" t="s">
        <v>174</v>
      </c>
      <c r="E632" s="39"/>
      <c r="F632" s="196" t="s">
        <v>914</v>
      </c>
      <c r="G632" s="39"/>
      <c r="H632" s="39"/>
      <c r="I632" s="197"/>
      <c r="J632" s="39"/>
      <c r="K632" s="39"/>
      <c r="L632" s="42"/>
      <c r="M632" s="198"/>
      <c r="N632" s="199"/>
      <c r="O632" s="67"/>
      <c r="P632" s="67"/>
      <c r="Q632" s="67"/>
      <c r="R632" s="67"/>
      <c r="S632" s="67"/>
      <c r="T632" s="68"/>
      <c r="U632" s="37"/>
      <c r="V632" s="37"/>
      <c r="W632" s="37"/>
      <c r="X632" s="37"/>
      <c r="Y632" s="37"/>
      <c r="Z632" s="37"/>
      <c r="AA632" s="37"/>
      <c r="AB632" s="37"/>
      <c r="AC632" s="37"/>
      <c r="AD632" s="37"/>
      <c r="AE632" s="37"/>
      <c r="AT632" s="20" t="s">
        <v>174</v>
      </c>
      <c r="AU632" s="20" t="s">
        <v>83</v>
      </c>
    </row>
    <row r="633" spans="1:65" s="13" customFormat="1" ht="11.25">
      <c r="B633" s="200"/>
      <c r="C633" s="201"/>
      <c r="D633" s="202" t="s">
        <v>176</v>
      </c>
      <c r="E633" s="203" t="s">
        <v>21</v>
      </c>
      <c r="F633" s="204" t="s">
        <v>915</v>
      </c>
      <c r="G633" s="201"/>
      <c r="H633" s="205">
        <v>1063.24</v>
      </c>
      <c r="I633" s="206"/>
      <c r="J633" s="201"/>
      <c r="K633" s="201"/>
      <c r="L633" s="207"/>
      <c r="M633" s="208"/>
      <c r="N633" s="209"/>
      <c r="O633" s="209"/>
      <c r="P633" s="209"/>
      <c r="Q633" s="209"/>
      <c r="R633" s="209"/>
      <c r="S633" s="209"/>
      <c r="T633" s="210"/>
      <c r="AT633" s="211" t="s">
        <v>176</v>
      </c>
      <c r="AU633" s="211" t="s">
        <v>83</v>
      </c>
      <c r="AV633" s="13" t="s">
        <v>83</v>
      </c>
      <c r="AW633" s="13" t="s">
        <v>34</v>
      </c>
      <c r="AX633" s="13" t="s">
        <v>73</v>
      </c>
      <c r="AY633" s="211" t="s">
        <v>165</v>
      </c>
    </row>
    <row r="634" spans="1:65" s="14" customFormat="1" ht="11.25">
      <c r="B634" s="212"/>
      <c r="C634" s="213"/>
      <c r="D634" s="202" t="s">
        <v>176</v>
      </c>
      <c r="E634" s="214" t="s">
        <v>21</v>
      </c>
      <c r="F634" s="215" t="s">
        <v>178</v>
      </c>
      <c r="G634" s="213"/>
      <c r="H634" s="216">
        <v>1063.24</v>
      </c>
      <c r="I634" s="217"/>
      <c r="J634" s="213"/>
      <c r="K634" s="213"/>
      <c r="L634" s="218"/>
      <c r="M634" s="219"/>
      <c r="N634" s="220"/>
      <c r="O634" s="220"/>
      <c r="P634" s="220"/>
      <c r="Q634" s="220"/>
      <c r="R634" s="220"/>
      <c r="S634" s="220"/>
      <c r="T634" s="221"/>
      <c r="AT634" s="222" t="s">
        <v>176</v>
      </c>
      <c r="AU634" s="222" t="s">
        <v>83</v>
      </c>
      <c r="AV634" s="14" t="s">
        <v>93</v>
      </c>
      <c r="AW634" s="14" t="s">
        <v>34</v>
      </c>
      <c r="AX634" s="14" t="s">
        <v>81</v>
      </c>
      <c r="AY634" s="222" t="s">
        <v>165</v>
      </c>
    </row>
    <row r="635" spans="1:65" s="2" customFormat="1" ht="24.2" customHeight="1">
      <c r="A635" s="37"/>
      <c r="B635" s="38"/>
      <c r="C635" s="182" t="s">
        <v>916</v>
      </c>
      <c r="D635" s="182" t="s">
        <v>167</v>
      </c>
      <c r="E635" s="183" t="s">
        <v>917</v>
      </c>
      <c r="F635" s="184" t="s">
        <v>918</v>
      </c>
      <c r="G635" s="185" t="s">
        <v>113</v>
      </c>
      <c r="H635" s="186">
        <v>259.48</v>
      </c>
      <c r="I635" s="187"/>
      <c r="J635" s="188">
        <f>ROUND(I635*H635,2)</f>
        <v>0</v>
      </c>
      <c r="K635" s="184" t="s">
        <v>171</v>
      </c>
      <c r="L635" s="42"/>
      <c r="M635" s="189" t="s">
        <v>21</v>
      </c>
      <c r="N635" s="190" t="s">
        <v>44</v>
      </c>
      <c r="O635" s="67"/>
      <c r="P635" s="191">
        <f>O635*H635</f>
        <v>0</v>
      </c>
      <c r="Q635" s="191">
        <v>2.9E-4</v>
      </c>
      <c r="R635" s="191">
        <f>Q635*H635</f>
        <v>7.5249200000000002E-2</v>
      </c>
      <c r="S635" s="191">
        <v>0</v>
      </c>
      <c r="T635" s="192">
        <f>S635*H635</f>
        <v>0</v>
      </c>
      <c r="U635" s="37"/>
      <c r="V635" s="37"/>
      <c r="W635" s="37"/>
      <c r="X635" s="37"/>
      <c r="Y635" s="37"/>
      <c r="Z635" s="37"/>
      <c r="AA635" s="37"/>
      <c r="AB635" s="37"/>
      <c r="AC635" s="37"/>
      <c r="AD635" s="37"/>
      <c r="AE635" s="37"/>
      <c r="AR635" s="193" t="s">
        <v>272</v>
      </c>
      <c r="AT635" s="193" t="s">
        <v>167</v>
      </c>
      <c r="AU635" s="193" t="s">
        <v>83</v>
      </c>
      <c r="AY635" s="20" t="s">
        <v>165</v>
      </c>
      <c r="BE635" s="194">
        <f>IF(N635="základní",J635,0)</f>
        <v>0</v>
      </c>
      <c r="BF635" s="194">
        <f>IF(N635="snížená",J635,0)</f>
        <v>0</v>
      </c>
      <c r="BG635" s="194">
        <f>IF(N635="zákl. přenesená",J635,0)</f>
        <v>0</v>
      </c>
      <c r="BH635" s="194">
        <f>IF(N635="sníž. přenesená",J635,0)</f>
        <v>0</v>
      </c>
      <c r="BI635" s="194">
        <f>IF(N635="nulová",J635,0)</f>
        <v>0</v>
      </c>
      <c r="BJ635" s="20" t="s">
        <v>81</v>
      </c>
      <c r="BK635" s="194">
        <f>ROUND(I635*H635,2)</f>
        <v>0</v>
      </c>
      <c r="BL635" s="20" t="s">
        <v>272</v>
      </c>
      <c r="BM635" s="193" t="s">
        <v>919</v>
      </c>
    </row>
    <row r="636" spans="1:65" s="2" customFormat="1" ht="11.25">
      <c r="A636" s="37"/>
      <c r="B636" s="38"/>
      <c r="C636" s="39"/>
      <c r="D636" s="195" t="s">
        <v>174</v>
      </c>
      <c r="E636" s="39"/>
      <c r="F636" s="196" t="s">
        <v>920</v>
      </c>
      <c r="G636" s="39"/>
      <c r="H636" s="39"/>
      <c r="I636" s="197"/>
      <c r="J636" s="39"/>
      <c r="K636" s="39"/>
      <c r="L636" s="42"/>
      <c r="M636" s="198"/>
      <c r="N636" s="199"/>
      <c r="O636" s="67"/>
      <c r="P636" s="67"/>
      <c r="Q636" s="67"/>
      <c r="R636" s="67"/>
      <c r="S636" s="67"/>
      <c r="T636" s="68"/>
      <c r="U636" s="37"/>
      <c r="V636" s="37"/>
      <c r="W636" s="37"/>
      <c r="X636" s="37"/>
      <c r="Y636" s="37"/>
      <c r="Z636" s="37"/>
      <c r="AA636" s="37"/>
      <c r="AB636" s="37"/>
      <c r="AC636" s="37"/>
      <c r="AD636" s="37"/>
      <c r="AE636" s="37"/>
      <c r="AT636" s="20" t="s">
        <v>174</v>
      </c>
      <c r="AU636" s="20" t="s">
        <v>83</v>
      </c>
    </row>
    <row r="637" spans="1:65" s="16" customFormat="1" ht="11.25">
      <c r="B637" s="234"/>
      <c r="C637" s="235"/>
      <c r="D637" s="202" t="s">
        <v>176</v>
      </c>
      <c r="E637" s="236" t="s">
        <v>21</v>
      </c>
      <c r="F637" s="237" t="s">
        <v>921</v>
      </c>
      <c r="G637" s="235"/>
      <c r="H637" s="236" t="s">
        <v>21</v>
      </c>
      <c r="I637" s="238"/>
      <c r="J637" s="235"/>
      <c r="K637" s="235"/>
      <c r="L637" s="239"/>
      <c r="M637" s="240"/>
      <c r="N637" s="241"/>
      <c r="O637" s="241"/>
      <c r="P637" s="241"/>
      <c r="Q637" s="241"/>
      <c r="R637" s="241"/>
      <c r="S637" s="241"/>
      <c r="T637" s="242"/>
      <c r="AT637" s="243" t="s">
        <v>176</v>
      </c>
      <c r="AU637" s="243" t="s">
        <v>83</v>
      </c>
      <c r="AV637" s="16" t="s">
        <v>81</v>
      </c>
      <c r="AW637" s="16" t="s">
        <v>34</v>
      </c>
      <c r="AX637" s="16" t="s">
        <v>73</v>
      </c>
      <c r="AY637" s="243" t="s">
        <v>165</v>
      </c>
    </row>
    <row r="638" spans="1:65" s="16" customFormat="1" ht="11.25">
      <c r="B638" s="234"/>
      <c r="C638" s="235"/>
      <c r="D638" s="202" t="s">
        <v>176</v>
      </c>
      <c r="E638" s="236" t="s">
        <v>21</v>
      </c>
      <c r="F638" s="237" t="s">
        <v>922</v>
      </c>
      <c r="G638" s="235"/>
      <c r="H638" s="236" t="s">
        <v>21</v>
      </c>
      <c r="I638" s="238"/>
      <c r="J638" s="235"/>
      <c r="K638" s="235"/>
      <c r="L638" s="239"/>
      <c r="M638" s="240"/>
      <c r="N638" s="241"/>
      <c r="O638" s="241"/>
      <c r="P638" s="241"/>
      <c r="Q638" s="241"/>
      <c r="R638" s="241"/>
      <c r="S638" s="241"/>
      <c r="T638" s="242"/>
      <c r="AT638" s="243" t="s">
        <v>176</v>
      </c>
      <c r="AU638" s="243" t="s">
        <v>83</v>
      </c>
      <c r="AV638" s="16" t="s">
        <v>81</v>
      </c>
      <c r="AW638" s="16" t="s">
        <v>34</v>
      </c>
      <c r="AX638" s="16" t="s">
        <v>73</v>
      </c>
      <c r="AY638" s="243" t="s">
        <v>165</v>
      </c>
    </row>
    <row r="639" spans="1:65" s="13" customFormat="1" ht="11.25">
      <c r="B639" s="200"/>
      <c r="C639" s="201"/>
      <c r="D639" s="202" t="s">
        <v>176</v>
      </c>
      <c r="E639" s="203" t="s">
        <v>21</v>
      </c>
      <c r="F639" s="204" t="s">
        <v>256</v>
      </c>
      <c r="G639" s="201"/>
      <c r="H639" s="205">
        <v>226.28</v>
      </c>
      <c r="I639" s="206"/>
      <c r="J639" s="201"/>
      <c r="K639" s="201"/>
      <c r="L639" s="207"/>
      <c r="M639" s="208"/>
      <c r="N639" s="209"/>
      <c r="O639" s="209"/>
      <c r="P639" s="209"/>
      <c r="Q639" s="209"/>
      <c r="R639" s="209"/>
      <c r="S639" s="209"/>
      <c r="T639" s="210"/>
      <c r="AT639" s="211" t="s">
        <v>176</v>
      </c>
      <c r="AU639" s="211" t="s">
        <v>83</v>
      </c>
      <c r="AV639" s="13" t="s">
        <v>83</v>
      </c>
      <c r="AW639" s="13" t="s">
        <v>34</v>
      </c>
      <c r="AX639" s="13" t="s">
        <v>73</v>
      </c>
      <c r="AY639" s="211" t="s">
        <v>165</v>
      </c>
    </row>
    <row r="640" spans="1:65" s="13" customFormat="1" ht="11.25">
      <c r="B640" s="200"/>
      <c r="C640" s="201"/>
      <c r="D640" s="202" t="s">
        <v>176</v>
      </c>
      <c r="E640" s="203" t="s">
        <v>21</v>
      </c>
      <c r="F640" s="204" t="s">
        <v>309</v>
      </c>
      <c r="G640" s="201"/>
      <c r="H640" s="205">
        <v>33.200000000000003</v>
      </c>
      <c r="I640" s="206"/>
      <c r="J640" s="201"/>
      <c r="K640" s="201"/>
      <c r="L640" s="207"/>
      <c r="M640" s="208"/>
      <c r="N640" s="209"/>
      <c r="O640" s="209"/>
      <c r="P640" s="209"/>
      <c r="Q640" s="209"/>
      <c r="R640" s="209"/>
      <c r="S640" s="209"/>
      <c r="T640" s="210"/>
      <c r="AT640" s="211" t="s">
        <v>176</v>
      </c>
      <c r="AU640" s="211" t="s">
        <v>83</v>
      </c>
      <c r="AV640" s="13" t="s">
        <v>83</v>
      </c>
      <c r="AW640" s="13" t="s">
        <v>34</v>
      </c>
      <c r="AX640" s="13" t="s">
        <v>73</v>
      </c>
      <c r="AY640" s="211" t="s">
        <v>165</v>
      </c>
    </row>
    <row r="641" spans="1:51" s="13" customFormat="1" ht="11.25">
      <c r="B641" s="200"/>
      <c r="C641" s="201"/>
      <c r="D641" s="202" t="s">
        <v>176</v>
      </c>
      <c r="E641" s="203" t="s">
        <v>21</v>
      </c>
      <c r="F641" s="204" t="s">
        <v>923</v>
      </c>
      <c r="G641" s="201"/>
      <c r="H641" s="205">
        <v>0</v>
      </c>
      <c r="I641" s="206"/>
      <c r="J641" s="201"/>
      <c r="K641" s="201"/>
      <c r="L641" s="207"/>
      <c r="M641" s="208"/>
      <c r="N641" s="209"/>
      <c r="O641" s="209"/>
      <c r="P641" s="209"/>
      <c r="Q641" s="209"/>
      <c r="R641" s="209"/>
      <c r="S641" s="209"/>
      <c r="T641" s="210"/>
      <c r="AT641" s="211" t="s">
        <v>176</v>
      </c>
      <c r="AU641" s="211" t="s">
        <v>83</v>
      </c>
      <c r="AV641" s="13" t="s">
        <v>83</v>
      </c>
      <c r="AW641" s="13" t="s">
        <v>34</v>
      </c>
      <c r="AX641" s="13" t="s">
        <v>73</v>
      </c>
      <c r="AY641" s="211" t="s">
        <v>165</v>
      </c>
    </row>
    <row r="642" spans="1:51" s="14" customFormat="1" ht="11.25">
      <c r="B642" s="212"/>
      <c r="C642" s="213"/>
      <c r="D642" s="202" t="s">
        <v>176</v>
      </c>
      <c r="E642" s="214" t="s">
        <v>21</v>
      </c>
      <c r="F642" s="215" t="s">
        <v>178</v>
      </c>
      <c r="G642" s="213"/>
      <c r="H642" s="216">
        <v>259.48</v>
      </c>
      <c r="I642" s="217"/>
      <c r="J642" s="213"/>
      <c r="K642" s="213"/>
      <c r="L642" s="218"/>
      <c r="M642" s="256"/>
      <c r="N642" s="257"/>
      <c r="O642" s="257"/>
      <c r="P642" s="257"/>
      <c r="Q642" s="257"/>
      <c r="R642" s="257"/>
      <c r="S642" s="257"/>
      <c r="T642" s="258"/>
      <c r="AT642" s="222" t="s">
        <v>176</v>
      </c>
      <c r="AU642" s="222" t="s">
        <v>83</v>
      </c>
      <c r="AV642" s="14" t="s">
        <v>93</v>
      </c>
      <c r="AW642" s="14" t="s">
        <v>34</v>
      </c>
      <c r="AX642" s="14" t="s">
        <v>81</v>
      </c>
      <c r="AY642" s="222" t="s">
        <v>165</v>
      </c>
    </row>
    <row r="643" spans="1:51" s="2" customFormat="1" ht="6.95" customHeight="1">
      <c r="A643" s="37"/>
      <c r="B643" s="50"/>
      <c r="C643" s="51"/>
      <c r="D643" s="51"/>
      <c r="E643" s="51"/>
      <c r="F643" s="51"/>
      <c r="G643" s="51"/>
      <c r="H643" s="51"/>
      <c r="I643" s="51"/>
      <c r="J643" s="51"/>
      <c r="K643" s="51"/>
      <c r="L643" s="42"/>
      <c r="M643" s="37"/>
      <c r="O643" s="37"/>
      <c r="P643" s="37"/>
      <c r="Q643" s="37"/>
      <c r="R643" s="37"/>
      <c r="S643" s="37"/>
      <c r="T643" s="37"/>
      <c r="U643" s="37"/>
      <c r="V643" s="37"/>
      <c r="W643" s="37"/>
      <c r="X643" s="37"/>
      <c r="Y643" s="37"/>
      <c r="Z643" s="37"/>
      <c r="AA643" s="37"/>
      <c r="AB643" s="37"/>
      <c r="AC643" s="37"/>
      <c r="AD643" s="37"/>
      <c r="AE643" s="37"/>
    </row>
  </sheetData>
  <sheetProtection algorithmName="SHA-512" hashValue="PwM/JfpeWl/1ZSmGOzqnni5MkXVpimZ+kZnWqmLQIicwoDJgpWKvKCDvFlHdvb1FWyqVxjGw+vHpc31sRGXxYw==" saltValue="pHwKjprT7t0CO0++45LXVK3wDpZ5LPwS1Z2TGjfsVFVxzsVNiQGAxBWjP5/UmV+iNxjbo/DBB+pGdS37cGwBsQ==" spinCount="100000" sheet="1" objects="1" scenarios="1" formatColumns="0" formatRows="0" autoFilter="0"/>
  <autoFilter ref="C95:K642"/>
  <mergeCells count="9">
    <mergeCell ref="E50:H50"/>
    <mergeCell ref="E86:H86"/>
    <mergeCell ref="E88:H88"/>
    <mergeCell ref="L2:V2"/>
    <mergeCell ref="E7:H7"/>
    <mergeCell ref="E9:H9"/>
    <mergeCell ref="E18:H18"/>
    <mergeCell ref="E27:H27"/>
    <mergeCell ref="E48:H48"/>
  </mergeCells>
  <hyperlinks>
    <hyperlink ref="F100" r:id="rId1"/>
    <hyperlink ref="F104" r:id="rId2"/>
    <hyperlink ref="F110" r:id="rId3"/>
    <hyperlink ref="F114" r:id="rId4"/>
    <hyperlink ref="F118" r:id="rId5"/>
    <hyperlink ref="F122" r:id="rId6"/>
    <hyperlink ref="F132" r:id="rId7"/>
    <hyperlink ref="F137" r:id="rId8"/>
    <hyperlink ref="F141" r:id="rId9"/>
    <hyperlink ref="F146" r:id="rId10"/>
    <hyperlink ref="F157" r:id="rId11"/>
    <hyperlink ref="F163" r:id="rId12"/>
    <hyperlink ref="F167" r:id="rId13"/>
    <hyperlink ref="F172" r:id="rId14"/>
    <hyperlink ref="F178" r:id="rId15"/>
    <hyperlink ref="F183" r:id="rId16"/>
    <hyperlink ref="F192" r:id="rId17"/>
    <hyperlink ref="F198" r:id="rId18"/>
    <hyperlink ref="F202" r:id="rId19"/>
    <hyperlink ref="F212" r:id="rId20"/>
    <hyperlink ref="F220" r:id="rId21"/>
    <hyperlink ref="F228" r:id="rId22"/>
    <hyperlink ref="F232" r:id="rId23"/>
    <hyperlink ref="F240" r:id="rId24"/>
    <hyperlink ref="F247" r:id="rId25"/>
    <hyperlink ref="F254" r:id="rId26"/>
    <hyperlink ref="F260" r:id="rId27"/>
    <hyperlink ref="F269" r:id="rId28"/>
    <hyperlink ref="F279" r:id="rId29"/>
    <hyperlink ref="F287" r:id="rId30"/>
    <hyperlink ref="F297" r:id="rId31"/>
    <hyperlink ref="F302" r:id="rId32"/>
    <hyperlink ref="F305" r:id="rId33"/>
    <hyperlink ref="F309" r:id="rId34"/>
    <hyperlink ref="F313" r:id="rId35"/>
    <hyperlink ref="F317" r:id="rId36"/>
    <hyperlink ref="F321" r:id="rId37"/>
    <hyperlink ref="F325" r:id="rId38"/>
    <hyperlink ref="F330" r:id="rId39"/>
    <hyperlink ref="F340" r:id="rId40"/>
    <hyperlink ref="F351" r:id="rId41"/>
    <hyperlink ref="F353" r:id="rId42"/>
    <hyperlink ref="F355" r:id="rId43"/>
    <hyperlink ref="F359" r:id="rId44"/>
    <hyperlink ref="F362" r:id="rId45"/>
    <hyperlink ref="F367" r:id="rId46"/>
    <hyperlink ref="F373" r:id="rId47"/>
    <hyperlink ref="F376" r:id="rId48"/>
    <hyperlink ref="F380" r:id="rId49"/>
    <hyperlink ref="F384" r:id="rId50"/>
    <hyperlink ref="F389" r:id="rId51"/>
    <hyperlink ref="F393" r:id="rId52"/>
    <hyperlink ref="F396" r:id="rId53"/>
    <hyperlink ref="F417" r:id="rId54"/>
    <hyperlink ref="F420" r:id="rId55"/>
    <hyperlink ref="F426" r:id="rId56"/>
    <hyperlink ref="F429" r:id="rId57"/>
    <hyperlink ref="F434" r:id="rId58"/>
    <hyperlink ref="F439" r:id="rId59"/>
    <hyperlink ref="F443" r:id="rId60"/>
    <hyperlink ref="F449" r:id="rId61"/>
    <hyperlink ref="F455" r:id="rId62"/>
    <hyperlink ref="F465" r:id="rId63"/>
    <hyperlink ref="F472" r:id="rId64"/>
    <hyperlink ref="F476" r:id="rId65"/>
    <hyperlink ref="F480" r:id="rId66"/>
    <hyperlink ref="F484" r:id="rId67"/>
    <hyperlink ref="F490" r:id="rId68"/>
    <hyperlink ref="F494" r:id="rId69"/>
    <hyperlink ref="F498" r:id="rId70"/>
    <hyperlink ref="F502" r:id="rId71"/>
    <hyperlink ref="F507" r:id="rId72"/>
    <hyperlink ref="F510" r:id="rId73"/>
    <hyperlink ref="F514" r:id="rId74"/>
    <hyperlink ref="F518" r:id="rId75"/>
    <hyperlink ref="F522" r:id="rId76"/>
    <hyperlink ref="F526" r:id="rId77"/>
    <hyperlink ref="F532" r:id="rId78"/>
    <hyperlink ref="F539" r:id="rId79"/>
    <hyperlink ref="F543" r:id="rId80"/>
    <hyperlink ref="F548" r:id="rId81"/>
    <hyperlink ref="F556" r:id="rId82"/>
    <hyperlink ref="F560" r:id="rId83"/>
    <hyperlink ref="F564" r:id="rId84"/>
    <hyperlink ref="F568" r:id="rId85"/>
    <hyperlink ref="F571" r:id="rId86"/>
    <hyperlink ref="F575" r:id="rId87"/>
    <hyperlink ref="F579" r:id="rId88"/>
    <hyperlink ref="F585" r:id="rId89"/>
    <hyperlink ref="F591" r:id="rId90"/>
    <hyperlink ref="F598" r:id="rId91"/>
    <hyperlink ref="F605" r:id="rId92"/>
    <hyperlink ref="F612" r:id="rId93"/>
    <hyperlink ref="F618" r:id="rId94"/>
    <hyperlink ref="F632" r:id="rId95"/>
    <hyperlink ref="F636" r:id="rId96"/>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97"/>
</worksheet>
</file>

<file path=xl/worksheets/sheet3.xml><?xml version="1.0" encoding="utf-8"?>
<worksheet xmlns="http://schemas.openxmlformats.org/spreadsheetml/2006/main" xmlns:r="http://schemas.openxmlformats.org/officeDocument/2006/relationships">
  <sheetPr>
    <pageSetUpPr fitToPage="1"/>
  </sheetPr>
  <dimension ref="A2:BM17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412"/>
      <c r="M2" s="412"/>
      <c r="N2" s="412"/>
      <c r="O2" s="412"/>
      <c r="P2" s="412"/>
      <c r="Q2" s="412"/>
      <c r="R2" s="412"/>
      <c r="S2" s="412"/>
      <c r="T2" s="412"/>
      <c r="U2" s="412"/>
      <c r="V2" s="412"/>
      <c r="AT2" s="20" t="s">
        <v>94</v>
      </c>
    </row>
    <row r="3" spans="1:46" s="1" customFormat="1" ht="6.95" customHeight="1">
      <c r="B3" s="112"/>
      <c r="C3" s="113"/>
      <c r="D3" s="113"/>
      <c r="E3" s="113"/>
      <c r="F3" s="113"/>
      <c r="G3" s="113"/>
      <c r="H3" s="113"/>
      <c r="I3" s="113"/>
      <c r="J3" s="113"/>
      <c r="K3" s="113"/>
      <c r="L3" s="23"/>
      <c r="AT3" s="20" t="s">
        <v>83</v>
      </c>
    </row>
    <row r="4" spans="1:46" s="1" customFormat="1" ht="24.95" customHeight="1">
      <c r="B4" s="23"/>
      <c r="D4" s="114" t="s">
        <v>118</v>
      </c>
      <c r="L4" s="23"/>
      <c r="M4" s="115" t="s">
        <v>10</v>
      </c>
      <c r="AT4" s="20" t="s">
        <v>4</v>
      </c>
    </row>
    <row r="5" spans="1:46" s="1" customFormat="1" ht="6.95" customHeight="1">
      <c r="B5" s="23"/>
      <c r="L5" s="23"/>
    </row>
    <row r="6" spans="1:46" s="1" customFormat="1" ht="12" customHeight="1">
      <c r="B6" s="23"/>
      <c r="D6" s="116" t="s">
        <v>16</v>
      </c>
      <c r="L6" s="23"/>
    </row>
    <row r="7" spans="1:46" s="1" customFormat="1" ht="16.5" customHeight="1">
      <c r="B7" s="23"/>
      <c r="E7" s="413" t="str">
        <f>'Rekapitulace stavby'!K6</f>
        <v>Gymnázium a jazyková škola Zlín-rekonstrukce šatny</v>
      </c>
      <c r="F7" s="414"/>
      <c r="G7" s="414"/>
      <c r="H7" s="414"/>
      <c r="L7" s="23"/>
    </row>
    <row r="8" spans="1:46" ht="12.75">
      <c r="B8" s="23"/>
      <c r="D8" s="116" t="s">
        <v>126</v>
      </c>
      <c r="L8" s="23"/>
    </row>
    <row r="9" spans="1:46" s="1" customFormat="1" ht="16.5" customHeight="1">
      <c r="B9" s="23"/>
      <c r="E9" s="413" t="s">
        <v>924</v>
      </c>
      <c r="F9" s="412"/>
      <c r="G9" s="412"/>
      <c r="H9" s="412"/>
      <c r="L9" s="23"/>
    </row>
    <row r="10" spans="1:46" s="1" customFormat="1" ht="12" customHeight="1">
      <c r="B10" s="23"/>
      <c r="D10" s="116" t="s">
        <v>925</v>
      </c>
      <c r="L10" s="23"/>
    </row>
    <row r="11" spans="1:46" s="2" customFormat="1" ht="16.5" customHeight="1">
      <c r="A11" s="37"/>
      <c r="B11" s="42"/>
      <c r="C11" s="37"/>
      <c r="D11" s="37"/>
      <c r="E11" s="423" t="s">
        <v>926</v>
      </c>
      <c r="F11" s="416"/>
      <c r="G11" s="416"/>
      <c r="H11" s="416"/>
      <c r="I11" s="37"/>
      <c r="J11" s="37"/>
      <c r="K11" s="37"/>
      <c r="L11" s="117"/>
      <c r="S11" s="37"/>
      <c r="T11" s="37"/>
      <c r="U11" s="37"/>
      <c r="V11" s="37"/>
      <c r="W11" s="37"/>
      <c r="X11" s="37"/>
      <c r="Y11" s="37"/>
      <c r="Z11" s="37"/>
      <c r="AA11" s="37"/>
      <c r="AB11" s="37"/>
      <c r="AC11" s="37"/>
      <c r="AD11" s="37"/>
      <c r="AE11" s="37"/>
    </row>
    <row r="12" spans="1:46" s="2" customFormat="1" ht="12" customHeight="1">
      <c r="A12" s="37"/>
      <c r="B12" s="42"/>
      <c r="C12" s="37"/>
      <c r="D12" s="116" t="s">
        <v>927</v>
      </c>
      <c r="E12" s="37"/>
      <c r="F12" s="37"/>
      <c r="G12" s="37"/>
      <c r="H12" s="37"/>
      <c r="I12" s="37"/>
      <c r="J12" s="37"/>
      <c r="K12" s="37"/>
      <c r="L12" s="117"/>
      <c r="S12" s="37"/>
      <c r="T12" s="37"/>
      <c r="U12" s="37"/>
      <c r="V12" s="37"/>
      <c r="W12" s="37"/>
      <c r="X12" s="37"/>
      <c r="Y12" s="37"/>
      <c r="Z12" s="37"/>
      <c r="AA12" s="37"/>
      <c r="AB12" s="37"/>
      <c r="AC12" s="37"/>
      <c r="AD12" s="37"/>
      <c r="AE12" s="37"/>
    </row>
    <row r="13" spans="1:46" s="2" customFormat="1" ht="16.5" customHeight="1">
      <c r="A13" s="37"/>
      <c r="B13" s="42"/>
      <c r="C13" s="37"/>
      <c r="D13" s="37"/>
      <c r="E13" s="415" t="s">
        <v>928</v>
      </c>
      <c r="F13" s="416"/>
      <c r="G13" s="416"/>
      <c r="H13" s="416"/>
      <c r="I13" s="37"/>
      <c r="J13" s="37"/>
      <c r="K13" s="37"/>
      <c r="L13" s="117"/>
      <c r="S13" s="37"/>
      <c r="T13" s="37"/>
      <c r="U13" s="37"/>
      <c r="V13" s="37"/>
      <c r="W13" s="37"/>
      <c r="X13" s="37"/>
      <c r="Y13" s="37"/>
      <c r="Z13" s="37"/>
      <c r="AA13" s="37"/>
      <c r="AB13" s="37"/>
      <c r="AC13" s="37"/>
      <c r="AD13" s="37"/>
      <c r="AE13" s="37"/>
    </row>
    <row r="14" spans="1:46" s="2" customFormat="1" ht="11.25">
      <c r="A14" s="37"/>
      <c r="B14" s="42"/>
      <c r="C14" s="37"/>
      <c r="D14" s="37"/>
      <c r="E14" s="37"/>
      <c r="F14" s="37"/>
      <c r="G14" s="37"/>
      <c r="H14" s="37"/>
      <c r="I14" s="37"/>
      <c r="J14" s="37"/>
      <c r="K14" s="37"/>
      <c r="L14" s="117"/>
      <c r="S14" s="37"/>
      <c r="T14" s="37"/>
      <c r="U14" s="37"/>
      <c r="V14" s="37"/>
      <c r="W14" s="37"/>
      <c r="X14" s="37"/>
      <c r="Y14" s="37"/>
      <c r="Z14" s="37"/>
      <c r="AA14" s="37"/>
      <c r="AB14" s="37"/>
      <c r="AC14" s="37"/>
      <c r="AD14" s="37"/>
      <c r="AE14" s="37"/>
    </row>
    <row r="15" spans="1:46" s="2" customFormat="1" ht="12" customHeight="1">
      <c r="A15" s="37"/>
      <c r="B15" s="42"/>
      <c r="C15" s="37"/>
      <c r="D15" s="116" t="s">
        <v>18</v>
      </c>
      <c r="E15" s="37"/>
      <c r="F15" s="106" t="s">
        <v>19</v>
      </c>
      <c r="G15" s="37"/>
      <c r="H15" s="37"/>
      <c r="I15" s="116" t="s">
        <v>20</v>
      </c>
      <c r="J15" s="106" t="s">
        <v>21</v>
      </c>
      <c r="K15" s="37"/>
      <c r="L15" s="117"/>
      <c r="S15" s="37"/>
      <c r="T15" s="37"/>
      <c r="U15" s="37"/>
      <c r="V15" s="37"/>
      <c r="W15" s="37"/>
      <c r="X15" s="37"/>
      <c r="Y15" s="37"/>
      <c r="Z15" s="37"/>
      <c r="AA15" s="37"/>
      <c r="AB15" s="37"/>
      <c r="AC15" s="37"/>
      <c r="AD15" s="37"/>
      <c r="AE15" s="37"/>
    </row>
    <row r="16" spans="1:46" s="2" customFormat="1" ht="12" customHeight="1">
      <c r="A16" s="37"/>
      <c r="B16" s="42"/>
      <c r="C16" s="37"/>
      <c r="D16" s="116" t="s">
        <v>22</v>
      </c>
      <c r="E16" s="37"/>
      <c r="F16" s="106" t="s">
        <v>23</v>
      </c>
      <c r="G16" s="37"/>
      <c r="H16" s="37"/>
      <c r="I16" s="116" t="s">
        <v>24</v>
      </c>
      <c r="J16" s="118" t="str">
        <f>'Rekapitulace stavby'!AN8</f>
        <v>7. 2. 2024</v>
      </c>
      <c r="K16" s="37"/>
      <c r="L16" s="117"/>
      <c r="S16" s="37"/>
      <c r="T16" s="37"/>
      <c r="U16" s="37"/>
      <c r="V16" s="37"/>
      <c r="W16" s="37"/>
      <c r="X16" s="37"/>
      <c r="Y16" s="37"/>
      <c r="Z16" s="37"/>
      <c r="AA16" s="37"/>
      <c r="AB16" s="37"/>
      <c r="AC16" s="37"/>
      <c r="AD16" s="37"/>
      <c r="AE16" s="37"/>
    </row>
    <row r="17" spans="1:31" s="2" customFormat="1" ht="10.9" customHeight="1">
      <c r="A17" s="37"/>
      <c r="B17" s="42"/>
      <c r="C17" s="37"/>
      <c r="D17" s="37"/>
      <c r="E17" s="37"/>
      <c r="F17" s="37"/>
      <c r="G17" s="37"/>
      <c r="H17" s="37"/>
      <c r="I17" s="37"/>
      <c r="J17" s="37"/>
      <c r="K17" s="37"/>
      <c r="L17" s="117"/>
      <c r="S17" s="37"/>
      <c r="T17" s="37"/>
      <c r="U17" s="37"/>
      <c r="V17" s="37"/>
      <c r="W17" s="37"/>
      <c r="X17" s="37"/>
      <c r="Y17" s="37"/>
      <c r="Z17" s="37"/>
      <c r="AA17" s="37"/>
      <c r="AB17" s="37"/>
      <c r="AC17" s="37"/>
      <c r="AD17" s="37"/>
      <c r="AE17" s="37"/>
    </row>
    <row r="18" spans="1:31" s="2" customFormat="1" ht="12" customHeight="1">
      <c r="A18" s="37"/>
      <c r="B18" s="42"/>
      <c r="C18" s="37"/>
      <c r="D18" s="116" t="s">
        <v>26</v>
      </c>
      <c r="E18" s="37"/>
      <c r="F18" s="37"/>
      <c r="G18" s="37"/>
      <c r="H18" s="37"/>
      <c r="I18" s="116" t="s">
        <v>27</v>
      </c>
      <c r="J18" s="106" t="s">
        <v>21</v>
      </c>
      <c r="K18" s="37"/>
      <c r="L18" s="117"/>
      <c r="S18" s="37"/>
      <c r="T18" s="37"/>
      <c r="U18" s="37"/>
      <c r="V18" s="37"/>
      <c r="W18" s="37"/>
      <c r="X18" s="37"/>
      <c r="Y18" s="37"/>
      <c r="Z18" s="37"/>
      <c r="AA18" s="37"/>
      <c r="AB18" s="37"/>
      <c r="AC18" s="37"/>
      <c r="AD18" s="37"/>
      <c r="AE18" s="37"/>
    </row>
    <row r="19" spans="1:31" s="2" customFormat="1" ht="18" customHeight="1">
      <c r="A19" s="37"/>
      <c r="B19" s="42"/>
      <c r="C19" s="37"/>
      <c r="D19" s="37"/>
      <c r="E19" s="106" t="s">
        <v>28</v>
      </c>
      <c r="F19" s="37"/>
      <c r="G19" s="37"/>
      <c r="H19" s="37"/>
      <c r="I19" s="116" t="s">
        <v>29</v>
      </c>
      <c r="J19" s="106" t="s">
        <v>21</v>
      </c>
      <c r="K19" s="37"/>
      <c r="L19" s="117"/>
      <c r="S19" s="37"/>
      <c r="T19" s="37"/>
      <c r="U19" s="37"/>
      <c r="V19" s="37"/>
      <c r="W19" s="37"/>
      <c r="X19" s="37"/>
      <c r="Y19" s="37"/>
      <c r="Z19" s="37"/>
      <c r="AA19" s="37"/>
      <c r="AB19" s="37"/>
      <c r="AC19" s="37"/>
      <c r="AD19" s="37"/>
      <c r="AE19" s="37"/>
    </row>
    <row r="20" spans="1:31" s="2" customFormat="1" ht="6.95" customHeight="1">
      <c r="A20" s="37"/>
      <c r="B20" s="42"/>
      <c r="C20" s="37"/>
      <c r="D20" s="37"/>
      <c r="E20" s="37"/>
      <c r="F20" s="37"/>
      <c r="G20" s="37"/>
      <c r="H20" s="37"/>
      <c r="I20" s="37"/>
      <c r="J20" s="37"/>
      <c r="K20" s="37"/>
      <c r="L20" s="117"/>
      <c r="S20" s="37"/>
      <c r="T20" s="37"/>
      <c r="U20" s="37"/>
      <c r="V20" s="37"/>
      <c r="W20" s="37"/>
      <c r="X20" s="37"/>
      <c r="Y20" s="37"/>
      <c r="Z20" s="37"/>
      <c r="AA20" s="37"/>
      <c r="AB20" s="37"/>
      <c r="AC20" s="37"/>
      <c r="AD20" s="37"/>
      <c r="AE20" s="37"/>
    </row>
    <row r="21" spans="1:31" s="2" customFormat="1" ht="12" customHeight="1">
      <c r="A21" s="37"/>
      <c r="B21" s="42"/>
      <c r="C21" s="37"/>
      <c r="D21" s="116" t="s">
        <v>30</v>
      </c>
      <c r="E21" s="37"/>
      <c r="F21" s="37"/>
      <c r="G21" s="37"/>
      <c r="H21" s="37"/>
      <c r="I21" s="116" t="s">
        <v>27</v>
      </c>
      <c r="J21" s="33" t="str">
        <f>'Rekapitulace stavby'!AN13</f>
        <v>Vyplň údaj</v>
      </c>
      <c r="K21" s="37"/>
      <c r="L21" s="117"/>
      <c r="S21" s="37"/>
      <c r="T21" s="37"/>
      <c r="U21" s="37"/>
      <c r="V21" s="37"/>
      <c r="W21" s="37"/>
      <c r="X21" s="37"/>
      <c r="Y21" s="37"/>
      <c r="Z21" s="37"/>
      <c r="AA21" s="37"/>
      <c r="AB21" s="37"/>
      <c r="AC21" s="37"/>
      <c r="AD21" s="37"/>
      <c r="AE21" s="37"/>
    </row>
    <row r="22" spans="1:31" s="2" customFormat="1" ht="18" customHeight="1">
      <c r="A22" s="37"/>
      <c r="B22" s="42"/>
      <c r="C22" s="37"/>
      <c r="D22" s="37"/>
      <c r="E22" s="417" t="str">
        <f>'Rekapitulace stavby'!E14</f>
        <v>Vyplň údaj</v>
      </c>
      <c r="F22" s="418"/>
      <c r="G22" s="418"/>
      <c r="H22" s="418"/>
      <c r="I22" s="116" t="s">
        <v>29</v>
      </c>
      <c r="J22" s="33" t="str">
        <f>'Rekapitulace stavby'!AN14</f>
        <v>Vyplň údaj</v>
      </c>
      <c r="K22" s="37"/>
      <c r="L22" s="117"/>
      <c r="S22" s="37"/>
      <c r="T22" s="37"/>
      <c r="U22" s="37"/>
      <c r="V22" s="37"/>
      <c r="W22" s="37"/>
      <c r="X22" s="37"/>
      <c r="Y22" s="37"/>
      <c r="Z22" s="37"/>
      <c r="AA22" s="37"/>
      <c r="AB22" s="37"/>
      <c r="AC22" s="37"/>
      <c r="AD22" s="37"/>
      <c r="AE22" s="37"/>
    </row>
    <row r="23" spans="1:31" s="2" customFormat="1" ht="6.95" customHeight="1">
      <c r="A23" s="37"/>
      <c r="B23" s="42"/>
      <c r="C23" s="37"/>
      <c r="D23" s="37"/>
      <c r="E23" s="37"/>
      <c r="F23" s="37"/>
      <c r="G23" s="37"/>
      <c r="H23" s="37"/>
      <c r="I23" s="37"/>
      <c r="J23" s="37"/>
      <c r="K23" s="37"/>
      <c r="L23" s="117"/>
      <c r="S23" s="37"/>
      <c r="T23" s="37"/>
      <c r="U23" s="37"/>
      <c r="V23" s="37"/>
      <c r="W23" s="37"/>
      <c r="X23" s="37"/>
      <c r="Y23" s="37"/>
      <c r="Z23" s="37"/>
      <c r="AA23" s="37"/>
      <c r="AB23" s="37"/>
      <c r="AC23" s="37"/>
      <c r="AD23" s="37"/>
      <c r="AE23" s="37"/>
    </row>
    <row r="24" spans="1:31" s="2" customFormat="1" ht="12" customHeight="1">
      <c r="A24" s="37"/>
      <c r="B24" s="42"/>
      <c r="C24" s="37"/>
      <c r="D24" s="116" t="s">
        <v>32</v>
      </c>
      <c r="E24" s="37"/>
      <c r="F24" s="37"/>
      <c r="G24" s="37"/>
      <c r="H24" s="37"/>
      <c r="I24" s="116" t="s">
        <v>27</v>
      </c>
      <c r="J24" s="106" t="s">
        <v>21</v>
      </c>
      <c r="K24" s="37"/>
      <c r="L24" s="117"/>
      <c r="S24" s="37"/>
      <c r="T24" s="37"/>
      <c r="U24" s="37"/>
      <c r="V24" s="37"/>
      <c r="W24" s="37"/>
      <c r="X24" s="37"/>
      <c r="Y24" s="37"/>
      <c r="Z24" s="37"/>
      <c r="AA24" s="37"/>
      <c r="AB24" s="37"/>
      <c r="AC24" s="37"/>
      <c r="AD24" s="37"/>
      <c r="AE24" s="37"/>
    </row>
    <row r="25" spans="1:31" s="2" customFormat="1" ht="18" customHeight="1">
      <c r="A25" s="37"/>
      <c r="B25" s="42"/>
      <c r="C25" s="37"/>
      <c r="D25" s="37"/>
      <c r="E25" s="106" t="s">
        <v>33</v>
      </c>
      <c r="F25" s="37"/>
      <c r="G25" s="37"/>
      <c r="H25" s="37"/>
      <c r="I25" s="116" t="s">
        <v>29</v>
      </c>
      <c r="J25" s="106" t="s">
        <v>21</v>
      </c>
      <c r="K25" s="37"/>
      <c r="L25" s="117"/>
      <c r="S25" s="37"/>
      <c r="T25" s="37"/>
      <c r="U25" s="37"/>
      <c r="V25" s="37"/>
      <c r="W25" s="37"/>
      <c r="X25" s="37"/>
      <c r="Y25" s="37"/>
      <c r="Z25" s="37"/>
      <c r="AA25" s="37"/>
      <c r="AB25" s="37"/>
      <c r="AC25" s="37"/>
      <c r="AD25" s="37"/>
      <c r="AE25" s="37"/>
    </row>
    <row r="26" spans="1:31" s="2" customFormat="1" ht="6.95" customHeight="1">
      <c r="A26" s="37"/>
      <c r="B26" s="42"/>
      <c r="C26" s="37"/>
      <c r="D26" s="37"/>
      <c r="E26" s="37"/>
      <c r="F26" s="37"/>
      <c r="G26" s="37"/>
      <c r="H26" s="37"/>
      <c r="I26" s="37"/>
      <c r="J26" s="37"/>
      <c r="K26" s="37"/>
      <c r="L26" s="117"/>
      <c r="S26" s="37"/>
      <c r="T26" s="37"/>
      <c r="U26" s="37"/>
      <c r="V26" s="37"/>
      <c r="W26" s="37"/>
      <c r="X26" s="37"/>
      <c r="Y26" s="37"/>
      <c r="Z26" s="37"/>
      <c r="AA26" s="37"/>
      <c r="AB26" s="37"/>
      <c r="AC26" s="37"/>
      <c r="AD26" s="37"/>
      <c r="AE26" s="37"/>
    </row>
    <row r="27" spans="1:31" s="2" customFormat="1" ht="12" customHeight="1">
      <c r="A27" s="37"/>
      <c r="B27" s="42"/>
      <c r="C27" s="37"/>
      <c r="D27" s="116" t="s">
        <v>35</v>
      </c>
      <c r="E27" s="37"/>
      <c r="F27" s="37"/>
      <c r="G27" s="37"/>
      <c r="H27" s="37"/>
      <c r="I27" s="116" t="s">
        <v>27</v>
      </c>
      <c r="J27" s="106" t="s">
        <v>21</v>
      </c>
      <c r="K27" s="37"/>
      <c r="L27" s="117"/>
      <c r="S27" s="37"/>
      <c r="T27" s="37"/>
      <c r="U27" s="37"/>
      <c r="V27" s="37"/>
      <c r="W27" s="37"/>
      <c r="X27" s="37"/>
      <c r="Y27" s="37"/>
      <c r="Z27" s="37"/>
      <c r="AA27" s="37"/>
      <c r="AB27" s="37"/>
      <c r="AC27" s="37"/>
      <c r="AD27" s="37"/>
      <c r="AE27" s="37"/>
    </row>
    <row r="28" spans="1:31" s="2" customFormat="1" ht="18" customHeight="1">
      <c r="A28" s="37"/>
      <c r="B28" s="42"/>
      <c r="C28" s="37"/>
      <c r="D28" s="37"/>
      <c r="E28" s="106" t="s">
        <v>929</v>
      </c>
      <c r="F28" s="37"/>
      <c r="G28" s="37"/>
      <c r="H28" s="37"/>
      <c r="I28" s="116" t="s">
        <v>29</v>
      </c>
      <c r="J28" s="106" t="s">
        <v>21</v>
      </c>
      <c r="K28" s="37"/>
      <c r="L28" s="117"/>
      <c r="S28" s="37"/>
      <c r="T28" s="37"/>
      <c r="U28" s="37"/>
      <c r="V28" s="37"/>
      <c r="W28" s="37"/>
      <c r="X28" s="37"/>
      <c r="Y28" s="37"/>
      <c r="Z28" s="37"/>
      <c r="AA28" s="37"/>
      <c r="AB28" s="37"/>
      <c r="AC28" s="37"/>
      <c r="AD28" s="37"/>
      <c r="AE28" s="37"/>
    </row>
    <row r="29" spans="1:31" s="2" customFormat="1" ht="6.95" customHeight="1">
      <c r="A29" s="37"/>
      <c r="B29" s="42"/>
      <c r="C29" s="37"/>
      <c r="D29" s="37"/>
      <c r="E29" s="37"/>
      <c r="F29" s="37"/>
      <c r="G29" s="37"/>
      <c r="H29" s="37"/>
      <c r="I29" s="37"/>
      <c r="J29" s="37"/>
      <c r="K29" s="37"/>
      <c r="L29" s="117"/>
      <c r="S29" s="37"/>
      <c r="T29" s="37"/>
      <c r="U29" s="37"/>
      <c r="V29" s="37"/>
      <c r="W29" s="37"/>
      <c r="X29" s="37"/>
      <c r="Y29" s="37"/>
      <c r="Z29" s="37"/>
      <c r="AA29" s="37"/>
      <c r="AB29" s="37"/>
      <c r="AC29" s="37"/>
      <c r="AD29" s="37"/>
      <c r="AE29" s="37"/>
    </row>
    <row r="30" spans="1:31" s="2" customFormat="1" ht="12" customHeight="1">
      <c r="A30" s="37"/>
      <c r="B30" s="42"/>
      <c r="C30" s="37"/>
      <c r="D30" s="116" t="s">
        <v>37</v>
      </c>
      <c r="E30" s="37"/>
      <c r="F30" s="37"/>
      <c r="G30" s="37"/>
      <c r="H30" s="37"/>
      <c r="I30" s="37"/>
      <c r="J30" s="37"/>
      <c r="K30" s="37"/>
      <c r="L30" s="117"/>
      <c r="S30" s="37"/>
      <c r="T30" s="37"/>
      <c r="U30" s="37"/>
      <c r="V30" s="37"/>
      <c r="W30" s="37"/>
      <c r="X30" s="37"/>
      <c r="Y30" s="37"/>
      <c r="Z30" s="37"/>
      <c r="AA30" s="37"/>
      <c r="AB30" s="37"/>
      <c r="AC30" s="37"/>
      <c r="AD30" s="37"/>
      <c r="AE30" s="37"/>
    </row>
    <row r="31" spans="1:31" s="8" customFormat="1" ht="358.5" customHeight="1">
      <c r="A31" s="119"/>
      <c r="B31" s="120"/>
      <c r="C31" s="119"/>
      <c r="D31" s="119"/>
      <c r="E31" s="419" t="s">
        <v>930</v>
      </c>
      <c r="F31" s="419"/>
      <c r="G31" s="419"/>
      <c r="H31" s="419"/>
      <c r="I31" s="119"/>
      <c r="J31" s="119"/>
      <c r="K31" s="119"/>
      <c r="L31" s="121"/>
      <c r="S31" s="119"/>
      <c r="T31" s="119"/>
      <c r="U31" s="119"/>
      <c r="V31" s="119"/>
      <c r="W31" s="119"/>
      <c r="X31" s="119"/>
      <c r="Y31" s="119"/>
      <c r="Z31" s="119"/>
      <c r="AA31" s="119"/>
      <c r="AB31" s="119"/>
      <c r="AC31" s="119"/>
      <c r="AD31" s="119"/>
      <c r="AE31" s="119"/>
    </row>
    <row r="32" spans="1:31" s="2" customFormat="1" ht="6.95" customHeight="1">
      <c r="A32" s="37"/>
      <c r="B32" s="42"/>
      <c r="C32" s="37"/>
      <c r="D32" s="37"/>
      <c r="E32" s="37"/>
      <c r="F32" s="37"/>
      <c r="G32" s="37"/>
      <c r="H32" s="37"/>
      <c r="I32" s="37"/>
      <c r="J32" s="37"/>
      <c r="K32" s="37"/>
      <c r="L32" s="117"/>
      <c r="S32" s="37"/>
      <c r="T32" s="37"/>
      <c r="U32" s="37"/>
      <c r="V32" s="37"/>
      <c r="W32" s="37"/>
      <c r="X32" s="37"/>
      <c r="Y32" s="37"/>
      <c r="Z32" s="37"/>
      <c r="AA32" s="37"/>
      <c r="AB32" s="37"/>
      <c r="AC32" s="37"/>
      <c r="AD32" s="37"/>
      <c r="AE32" s="37"/>
    </row>
    <row r="33" spans="1:31" s="2" customFormat="1" ht="6.95" customHeight="1">
      <c r="A33" s="37"/>
      <c r="B33" s="42"/>
      <c r="C33" s="37"/>
      <c r="D33" s="122"/>
      <c r="E33" s="122"/>
      <c r="F33" s="122"/>
      <c r="G33" s="122"/>
      <c r="H33" s="122"/>
      <c r="I33" s="122"/>
      <c r="J33" s="122"/>
      <c r="K33" s="122"/>
      <c r="L33" s="117"/>
      <c r="S33" s="37"/>
      <c r="T33" s="37"/>
      <c r="U33" s="37"/>
      <c r="V33" s="37"/>
      <c r="W33" s="37"/>
      <c r="X33" s="37"/>
      <c r="Y33" s="37"/>
      <c r="Z33" s="37"/>
      <c r="AA33" s="37"/>
      <c r="AB33" s="37"/>
      <c r="AC33" s="37"/>
      <c r="AD33" s="37"/>
      <c r="AE33" s="37"/>
    </row>
    <row r="34" spans="1:31" s="2" customFormat="1" ht="25.35" customHeight="1">
      <c r="A34" s="37"/>
      <c r="B34" s="42"/>
      <c r="C34" s="37"/>
      <c r="D34" s="123" t="s">
        <v>39</v>
      </c>
      <c r="E34" s="37"/>
      <c r="F34" s="37"/>
      <c r="G34" s="37"/>
      <c r="H34" s="37"/>
      <c r="I34" s="37"/>
      <c r="J34" s="124">
        <f>ROUND(J101, 2)</f>
        <v>0</v>
      </c>
      <c r="K34" s="37"/>
      <c r="L34" s="117"/>
      <c r="S34" s="37"/>
      <c r="T34" s="37"/>
      <c r="U34" s="37"/>
      <c r="V34" s="37"/>
      <c r="W34" s="37"/>
      <c r="X34" s="37"/>
      <c r="Y34" s="37"/>
      <c r="Z34" s="37"/>
      <c r="AA34" s="37"/>
      <c r="AB34" s="37"/>
      <c r="AC34" s="37"/>
      <c r="AD34" s="37"/>
      <c r="AE34" s="37"/>
    </row>
    <row r="35" spans="1:31" s="2" customFormat="1" ht="6.95" customHeight="1">
      <c r="A35" s="37"/>
      <c r="B35" s="42"/>
      <c r="C35" s="37"/>
      <c r="D35" s="122"/>
      <c r="E35" s="122"/>
      <c r="F35" s="122"/>
      <c r="G35" s="122"/>
      <c r="H35" s="122"/>
      <c r="I35" s="122"/>
      <c r="J35" s="122"/>
      <c r="K35" s="122"/>
      <c r="L35" s="117"/>
      <c r="S35" s="37"/>
      <c r="T35" s="37"/>
      <c r="U35" s="37"/>
      <c r="V35" s="37"/>
      <c r="W35" s="37"/>
      <c r="X35" s="37"/>
      <c r="Y35" s="37"/>
      <c r="Z35" s="37"/>
      <c r="AA35" s="37"/>
      <c r="AB35" s="37"/>
      <c r="AC35" s="37"/>
      <c r="AD35" s="37"/>
      <c r="AE35" s="37"/>
    </row>
    <row r="36" spans="1:31" s="2" customFormat="1" ht="14.45" customHeight="1">
      <c r="A36" s="37"/>
      <c r="B36" s="42"/>
      <c r="C36" s="37"/>
      <c r="D36" s="37"/>
      <c r="E36" s="37"/>
      <c r="F36" s="125" t="s">
        <v>41</v>
      </c>
      <c r="G36" s="37"/>
      <c r="H36" s="37"/>
      <c r="I36" s="125" t="s">
        <v>40</v>
      </c>
      <c r="J36" s="125" t="s">
        <v>42</v>
      </c>
      <c r="K36" s="37"/>
      <c r="L36" s="117"/>
      <c r="S36" s="37"/>
      <c r="T36" s="37"/>
      <c r="U36" s="37"/>
      <c r="V36" s="37"/>
      <c r="W36" s="37"/>
      <c r="X36" s="37"/>
      <c r="Y36" s="37"/>
      <c r="Z36" s="37"/>
      <c r="AA36" s="37"/>
      <c r="AB36" s="37"/>
      <c r="AC36" s="37"/>
      <c r="AD36" s="37"/>
      <c r="AE36" s="37"/>
    </row>
    <row r="37" spans="1:31" s="2" customFormat="1" ht="14.45" customHeight="1">
      <c r="A37" s="37"/>
      <c r="B37" s="42"/>
      <c r="C37" s="37"/>
      <c r="D37" s="126" t="s">
        <v>43</v>
      </c>
      <c r="E37" s="116" t="s">
        <v>44</v>
      </c>
      <c r="F37" s="127">
        <f>ROUND((SUM(BE101:BE178)),  2)</f>
        <v>0</v>
      </c>
      <c r="G37" s="37"/>
      <c r="H37" s="37"/>
      <c r="I37" s="128">
        <v>0.21</v>
      </c>
      <c r="J37" s="127">
        <f>ROUND(((SUM(BE101:BE178))*I37),  2)</f>
        <v>0</v>
      </c>
      <c r="K37" s="37"/>
      <c r="L37" s="117"/>
      <c r="S37" s="37"/>
      <c r="T37" s="37"/>
      <c r="U37" s="37"/>
      <c r="V37" s="37"/>
      <c r="W37" s="37"/>
      <c r="X37" s="37"/>
      <c r="Y37" s="37"/>
      <c r="Z37" s="37"/>
      <c r="AA37" s="37"/>
      <c r="AB37" s="37"/>
      <c r="AC37" s="37"/>
      <c r="AD37" s="37"/>
      <c r="AE37" s="37"/>
    </row>
    <row r="38" spans="1:31" s="2" customFormat="1" ht="14.45" customHeight="1">
      <c r="A38" s="37"/>
      <c r="B38" s="42"/>
      <c r="C38" s="37"/>
      <c r="D38" s="37"/>
      <c r="E38" s="116" t="s">
        <v>45</v>
      </c>
      <c r="F38" s="127">
        <f>ROUND((SUM(BF101:BF178)),  2)</f>
        <v>0</v>
      </c>
      <c r="G38" s="37"/>
      <c r="H38" s="37"/>
      <c r="I38" s="128">
        <v>0.12</v>
      </c>
      <c r="J38" s="127">
        <f>ROUND(((SUM(BF101:BF178))*I38),  2)</f>
        <v>0</v>
      </c>
      <c r="K38" s="37"/>
      <c r="L38" s="117"/>
      <c r="S38" s="37"/>
      <c r="T38" s="37"/>
      <c r="U38" s="37"/>
      <c r="V38" s="37"/>
      <c r="W38" s="37"/>
      <c r="X38" s="37"/>
      <c r="Y38" s="37"/>
      <c r="Z38" s="37"/>
      <c r="AA38" s="37"/>
      <c r="AB38" s="37"/>
      <c r="AC38" s="37"/>
      <c r="AD38" s="37"/>
      <c r="AE38" s="37"/>
    </row>
    <row r="39" spans="1:31" s="2" customFormat="1" ht="14.45" hidden="1" customHeight="1">
      <c r="A39" s="37"/>
      <c r="B39" s="42"/>
      <c r="C39" s="37"/>
      <c r="D39" s="37"/>
      <c r="E39" s="116" t="s">
        <v>46</v>
      </c>
      <c r="F39" s="127">
        <f>ROUND((SUM(BG101:BG178)),  2)</f>
        <v>0</v>
      </c>
      <c r="G39" s="37"/>
      <c r="H39" s="37"/>
      <c r="I39" s="128">
        <v>0.21</v>
      </c>
      <c r="J39" s="127">
        <f>0</f>
        <v>0</v>
      </c>
      <c r="K39" s="37"/>
      <c r="L39" s="117"/>
      <c r="S39" s="37"/>
      <c r="T39" s="37"/>
      <c r="U39" s="37"/>
      <c r="V39" s="37"/>
      <c r="W39" s="37"/>
      <c r="X39" s="37"/>
      <c r="Y39" s="37"/>
      <c r="Z39" s="37"/>
      <c r="AA39" s="37"/>
      <c r="AB39" s="37"/>
      <c r="AC39" s="37"/>
      <c r="AD39" s="37"/>
      <c r="AE39" s="37"/>
    </row>
    <row r="40" spans="1:31" s="2" customFormat="1" ht="14.45" hidden="1" customHeight="1">
      <c r="A40" s="37"/>
      <c r="B40" s="42"/>
      <c r="C40" s="37"/>
      <c r="D40" s="37"/>
      <c r="E40" s="116" t="s">
        <v>47</v>
      </c>
      <c r="F40" s="127">
        <f>ROUND((SUM(BH101:BH178)),  2)</f>
        <v>0</v>
      </c>
      <c r="G40" s="37"/>
      <c r="H40" s="37"/>
      <c r="I40" s="128">
        <v>0.12</v>
      </c>
      <c r="J40" s="127">
        <f>0</f>
        <v>0</v>
      </c>
      <c r="K40" s="37"/>
      <c r="L40" s="117"/>
      <c r="S40" s="37"/>
      <c r="T40" s="37"/>
      <c r="U40" s="37"/>
      <c r="V40" s="37"/>
      <c r="W40" s="37"/>
      <c r="X40" s="37"/>
      <c r="Y40" s="37"/>
      <c r="Z40" s="37"/>
      <c r="AA40" s="37"/>
      <c r="AB40" s="37"/>
      <c r="AC40" s="37"/>
      <c r="AD40" s="37"/>
      <c r="AE40" s="37"/>
    </row>
    <row r="41" spans="1:31" s="2" customFormat="1" ht="14.45" hidden="1" customHeight="1">
      <c r="A41" s="37"/>
      <c r="B41" s="42"/>
      <c r="C41" s="37"/>
      <c r="D41" s="37"/>
      <c r="E41" s="116" t="s">
        <v>48</v>
      </c>
      <c r="F41" s="127">
        <f>ROUND((SUM(BI101:BI178)),  2)</f>
        <v>0</v>
      </c>
      <c r="G41" s="37"/>
      <c r="H41" s="37"/>
      <c r="I41" s="128">
        <v>0</v>
      </c>
      <c r="J41" s="127">
        <f>0</f>
        <v>0</v>
      </c>
      <c r="K41" s="37"/>
      <c r="L41" s="117"/>
      <c r="S41" s="37"/>
      <c r="T41" s="37"/>
      <c r="U41" s="37"/>
      <c r="V41" s="37"/>
      <c r="W41" s="37"/>
      <c r="X41" s="37"/>
      <c r="Y41" s="37"/>
      <c r="Z41" s="37"/>
      <c r="AA41" s="37"/>
      <c r="AB41" s="37"/>
      <c r="AC41" s="37"/>
      <c r="AD41" s="37"/>
      <c r="AE41" s="37"/>
    </row>
    <row r="42" spans="1:31" s="2" customFormat="1" ht="6.95" customHeight="1">
      <c r="A42" s="37"/>
      <c r="B42" s="42"/>
      <c r="C42" s="37"/>
      <c r="D42" s="37"/>
      <c r="E42" s="37"/>
      <c r="F42" s="37"/>
      <c r="G42" s="37"/>
      <c r="H42" s="37"/>
      <c r="I42" s="37"/>
      <c r="J42" s="37"/>
      <c r="K42" s="37"/>
      <c r="L42" s="117"/>
      <c r="S42" s="37"/>
      <c r="T42" s="37"/>
      <c r="U42" s="37"/>
      <c r="V42" s="37"/>
      <c r="W42" s="37"/>
      <c r="X42" s="37"/>
      <c r="Y42" s="37"/>
      <c r="Z42" s="37"/>
      <c r="AA42" s="37"/>
      <c r="AB42" s="37"/>
      <c r="AC42" s="37"/>
      <c r="AD42" s="37"/>
      <c r="AE42" s="37"/>
    </row>
    <row r="43" spans="1:31" s="2" customFormat="1" ht="25.35" customHeight="1">
      <c r="A43" s="37"/>
      <c r="B43" s="42"/>
      <c r="C43" s="129"/>
      <c r="D43" s="130" t="s">
        <v>49</v>
      </c>
      <c r="E43" s="131"/>
      <c r="F43" s="131"/>
      <c r="G43" s="132" t="s">
        <v>50</v>
      </c>
      <c r="H43" s="133" t="s">
        <v>51</v>
      </c>
      <c r="I43" s="131"/>
      <c r="J43" s="134">
        <f>SUM(J34:J41)</f>
        <v>0</v>
      </c>
      <c r="K43" s="135"/>
      <c r="L43" s="117"/>
      <c r="S43" s="37"/>
      <c r="T43" s="37"/>
      <c r="U43" s="37"/>
      <c r="V43" s="37"/>
      <c r="W43" s="37"/>
      <c r="X43" s="37"/>
      <c r="Y43" s="37"/>
      <c r="Z43" s="37"/>
      <c r="AA43" s="37"/>
      <c r="AB43" s="37"/>
      <c r="AC43" s="37"/>
      <c r="AD43" s="37"/>
      <c r="AE43" s="37"/>
    </row>
    <row r="44" spans="1:31" s="2" customFormat="1" ht="14.45" customHeight="1">
      <c r="A44" s="37"/>
      <c r="B44" s="136"/>
      <c r="C44" s="137"/>
      <c r="D44" s="137"/>
      <c r="E44" s="137"/>
      <c r="F44" s="137"/>
      <c r="G44" s="137"/>
      <c r="H44" s="137"/>
      <c r="I44" s="137"/>
      <c r="J44" s="137"/>
      <c r="K44" s="137"/>
      <c r="L44" s="117"/>
      <c r="S44" s="37"/>
      <c r="T44" s="37"/>
      <c r="U44" s="37"/>
      <c r="V44" s="37"/>
      <c r="W44" s="37"/>
      <c r="X44" s="37"/>
      <c r="Y44" s="37"/>
      <c r="Z44" s="37"/>
      <c r="AA44" s="37"/>
      <c r="AB44" s="37"/>
      <c r="AC44" s="37"/>
      <c r="AD44" s="37"/>
      <c r="AE44" s="37"/>
    </row>
    <row r="48" spans="1:31" s="2" customFormat="1" ht="6.95" customHeight="1">
      <c r="A48" s="37"/>
      <c r="B48" s="138"/>
      <c r="C48" s="139"/>
      <c r="D48" s="139"/>
      <c r="E48" s="139"/>
      <c r="F48" s="139"/>
      <c r="G48" s="139"/>
      <c r="H48" s="139"/>
      <c r="I48" s="139"/>
      <c r="J48" s="139"/>
      <c r="K48" s="139"/>
      <c r="L48" s="117"/>
      <c r="S48" s="37"/>
      <c r="T48" s="37"/>
      <c r="U48" s="37"/>
      <c r="V48" s="37"/>
      <c r="W48" s="37"/>
      <c r="X48" s="37"/>
      <c r="Y48" s="37"/>
      <c r="Z48" s="37"/>
      <c r="AA48" s="37"/>
      <c r="AB48" s="37"/>
      <c r="AC48" s="37"/>
      <c r="AD48" s="37"/>
      <c r="AE48" s="37"/>
    </row>
    <row r="49" spans="1:31" s="2" customFormat="1" ht="24.95" customHeight="1">
      <c r="A49" s="37"/>
      <c r="B49" s="38"/>
      <c r="C49" s="26" t="s">
        <v>129</v>
      </c>
      <c r="D49" s="39"/>
      <c r="E49" s="39"/>
      <c r="F49" s="39"/>
      <c r="G49" s="39"/>
      <c r="H49" s="39"/>
      <c r="I49" s="39"/>
      <c r="J49" s="39"/>
      <c r="K49" s="39"/>
      <c r="L49" s="117"/>
      <c r="S49" s="37"/>
      <c r="T49" s="37"/>
      <c r="U49" s="37"/>
      <c r="V49" s="37"/>
      <c r="W49" s="37"/>
      <c r="X49" s="37"/>
      <c r="Y49" s="37"/>
      <c r="Z49" s="37"/>
      <c r="AA49" s="37"/>
      <c r="AB49" s="37"/>
      <c r="AC49" s="37"/>
      <c r="AD49" s="37"/>
      <c r="AE49" s="37"/>
    </row>
    <row r="50" spans="1:31" s="2" customFormat="1" ht="6.95" customHeight="1">
      <c r="A50" s="37"/>
      <c r="B50" s="38"/>
      <c r="C50" s="39"/>
      <c r="D50" s="39"/>
      <c r="E50" s="39"/>
      <c r="F50" s="39"/>
      <c r="G50" s="39"/>
      <c r="H50" s="39"/>
      <c r="I50" s="39"/>
      <c r="J50" s="39"/>
      <c r="K50" s="39"/>
      <c r="L50" s="117"/>
      <c r="S50" s="37"/>
      <c r="T50" s="37"/>
      <c r="U50" s="37"/>
      <c r="V50" s="37"/>
      <c r="W50" s="37"/>
      <c r="X50" s="37"/>
      <c r="Y50" s="37"/>
      <c r="Z50" s="37"/>
      <c r="AA50" s="37"/>
      <c r="AB50" s="37"/>
      <c r="AC50" s="37"/>
      <c r="AD50" s="37"/>
      <c r="AE50" s="37"/>
    </row>
    <row r="51" spans="1:31" s="2" customFormat="1" ht="12" customHeight="1">
      <c r="A51" s="37"/>
      <c r="B51" s="38"/>
      <c r="C51" s="32" t="s">
        <v>16</v>
      </c>
      <c r="D51" s="39"/>
      <c r="E51" s="39"/>
      <c r="F51" s="39"/>
      <c r="G51" s="39"/>
      <c r="H51" s="39"/>
      <c r="I51" s="39"/>
      <c r="J51" s="39"/>
      <c r="K51" s="39"/>
      <c r="L51" s="117"/>
      <c r="S51" s="37"/>
      <c r="T51" s="37"/>
      <c r="U51" s="37"/>
      <c r="V51" s="37"/>
      <c r="W51" s="37"/>
      <c r="X51" s="37"/>
      <c r="Y51" s="37"/>
      <c r="Z51" s="37"/>
      <c r="AA51" s="37"/>
      <c r="AB51" s="37"/>
      <c r="AC51" s="37"/>
      <c r="AD51" s="37"/>
      <c r="AE51" s="37"/>
    </row>
    <row r="52" spans="1:31" s="2" customFormat="1" ht="16.5" customHeight="1">
      <c r="A52" s="37"/>
      <c r="B52" s="38"/>
      <c r="C52" s="39"/>
      <c r="D52" s="39"/>
      <c r="E52" s="420" t="str">
        <f>E7</f>
        <v>Gymnázium a jazyková škola Zlín-rekonstrukce šatny</v>
      </c>
      <c r="F52" s="421"/>
      <c r="G52" s="421"/>
      <c r="H52" s="421"/>
      <c r="I52" s="39"/>
      <c r="J52" s="39"/>
      <c r="K52" s="39"/>
      <c r="L52" s="117"/>
      <c r="S52" s="37"/>
      <c r="T52" s="37"/>
      <c r="U52" s="37"/>
      <c r="V52" s="37"/>
      <c r="W52" s="37"/>
      <c r="X52" s="37"/>
      <c r="Y52" s="37"/>
      <c r="Z52" s="37"/>
      <c r="AA52" s="37"/>
      <c r="AB52" s="37"/>
      <c r="AC52" s="37"/>
      <c r="AD52" s="37"/>
      <c r="AE52" s="37"/>
    </row>
    <row r="53" spans="1:31" s="1" customFormat="1" ht="12" customHeight="1">
      <c r="B53" s="24"/>
      <c r="C53" s="32" t="s">
        <v>126</v>
      </c>
      <c r="D53" s="25"/>
      <c r="E53" s="25"/>
      <c r="F53" s="25"/>
      <c r="G53" s="25"/>
      <c r="H53" s="25"/>
      <c r="I53" s="25"/>
      <c r="J53" s="25"/>
      <c r="K53" s="25"/>
      <c r="L53" s="23"/>
    </row>
    <row r="54" spans="1:31" s="1" customFormat="1" ht="16.5" customHeight="1">
      <c r="B54" s="24"/>
      <c r="C54" s="25"/>
      <c r="D54" s="25"/>
      <c r="E54" s="420" t="s">
        <v>924</v>
      </c>
      <c r="F54" s="397"/>
      <c r="G54" s="397"/>
      <c r="H54" s="397"/>
      <c r="I54" s="25"/>
      <c r="J54" s="25"/>
      <c r="K54" s="25"/>
      <c r="L54" s="23"/>
    </row>
    <row r="55" spans="1:31" s="1" customFormat="1" ht="12" customHeight="1">
      <c r="B55" s="24"/>
      <c r="C55" s="32" t="s">
        <v>925</v>
      </c>
      <c r="D55" s="25"/>
      <c r="E55" s="25"/>
      <c r="F55" s="25"/>
      <c r="G55" s="25"/>
      <c r="H55" s="25"/>
      <c r="I55" s="25"/>
      <c r="J55" s="25"/>
      <c r="K55" s="25"/>
      <c r="L55" s="23"/>
    </row>
    <row r="56" spans="1:31" s="2" customFormat="1" ht="16.5" customHeight="1">
      <c r="A56" s="37"/>
      <c r="B56" s="38"/>
      <c r="C56" s="39"/>
      <c r="D56" s="39"/>
      <c r="E56" s="424" t="s">
        <v>926</v>
      </c>
      <c r="F56" s="422"/>
      <c r="G56" s="422"/>
      <c r="H56" s="422"/>
      <c r="I56" s="39"/>
      <c r="J56" s="39"/>
      <c r="K56" s="39"/>
      <c r="L56" s="117"/>
      <c r="S56" s="37"/>
      <c r="T56" s="37"/>
      <c r="U56" s="37"/>
      <c r="V56" s="37"/>
      <c r="W56" s="37"/>
      <c r="X56" s="37"/>
      <c r="Y56" s="37"/>
      <c r="Z56" s="37"/>
      <c r="AA56" s="37"/>
      <c r="AB56" s="37"/>
      <c r="AC56" s="37"/>
      <c r="AD56" s="37"/>
      <c r="AE56" s="37"/>
    </row>
    <row r="57" spans="1:31" s="2" customFormat="1" ht="12" customHeight="1">
      <c r="A57" s="37"/>
      <c r="B57" s="38"/>
      <c r="C57" s="32" t="s">
        <v>927</v>
      </c>
      <c r="D57" s="39"/>
      <c r="E57" s="39"/>
      <c r="F57" s="39"/>
      <c r="G57" s="39"/>
      <c r="H57" s="39"/>
      <c r="I57" s="39"/>
      <c r="J57" s="39"/>
      <c r="K57" s="39"/>
      <c r="L57" s="117"/>
      <c r="S57" s="37"/>
      <c r="T57" s="37"/>
      <c r="U57" s="37"/>
      <c r="V57" s="37"/>
      <c r="W57" s="37"/>
      <c r="X57" s="37"/>
      <c r="Y57" s="37"/>
      <c r="Z57" s="37"/>
      <c r="AA57" s="37"/>
      <c r="AB57" s="37"/>
      <c r="AC57" s="37"/>
      <c r="AD57" s="37"/>
      <c r="AE57" s="37"/>
    </row>
    <row r="58" spans="1:31" s="2" customFormat="1" ht="16.5" customHeight="1">
      <c r="A58" s="37"/>
      <c r="B58" s="38"/>
      <c r="C58" s="39"/>
      <c r="D58" s="39"/>
      <c r="E58" s="368" t="str">
        <f>E13</f>
        <v>2024/OST/02-14-4-1 - D.1.4.4.1-Silnoproudé elektroinstalace</v>
      </c>
      <c r="F58" s="422"/>
      <c r="G58" s="422"/>
      <c r="H58" s="422"/>
      <c r="I58" s="39"/>
      <c r="J58" s="39"/>
      <c r="K58" s="39"/>
      <c r="L58" s="117"/>
      <c r="S58" s="37"/>
      <c r="T58" s="37"/>
      <c r="U58" s="37"/>
      <c r="V58" s="37"/>
      <c r="W58" s="37"/>
      <c r="X58" s="37"/>
      <c r="Y58" s="37"/>
      <c r="Z58" s="37"/>
      <c r="AA58" s="37"/>
      <c r="AB58" s="37"/>
      <c r="AC58" s="37"/>
      <c r="AD58" s="37"/>
      <c r="AE58" s="37"/>
    </row>
    <row r="59" spans="1:31" s="2" customFormat="1" ht="6.95" customHeight="1">
      <c r="A59" s="37"/>
      <c r="B59" s="38"/>
      <c r="C59" s="39"/>
      <c r="D59" s="39"/>
      <c r="E59" s="39"/>
      <c r="F59" s="39"/>
      <c r="G59" s="39"/>
      <c r="H59" s="39"/>
      <c r="I59" s="39"/>
      <c r="J59" s="39"/>
      <c r="K59" s="39"/>
      <c r="L59" s="117"/>
      <c r="S59" s="37"/>
      <c r="T59" s="37"/>
      <c r="U59" s="37"/>
      <c r="V59" s="37"/>
      <c r="W59" s="37"/>
      <c r="X59" s="37"/>
      <c r="Y59" s="37"/>
      <c r="Z59" s="37"/>
      <c r="AA59" s="37"/>
      <c r="AB59" s="37"/>
      <c r="AC59" s="37"/>
      <c r="AD59" s="37"/>
      <c r="AE59" s="37"/>
    </row>
    <row r="60" spans="1:31" s="2" customFormat="1" ht="12" customHeight="1">
      <c r="A60" s="37"/>
      <c r="B60" s="38"/>
      <c r="C60" s="32" t="s">
        <v>22</v>
      </c>
      <c r="D60" s="39"/>
      <c r="E60" s="39"/>
      <c r="F60" s="30" t="str">
        <f>F16</f>
        <v xml:space="preserve"> </v>
      </c>
      <c r="G60" s="39"/>
      <c r="H60" s="39"/>
      <c r="I60" s="32" t="s">
        <v>24</v>
      </c>
      <c r="J60" s="62" t="str">
        <f>IF(J16="","",J16)</f>
        <v>7. 2. 2024</v>
      </c>
      <c r="K60" s="39"/>
      <c r="L60" s="117"/>
      <c r="S60" s="37"/>
      <c r="T60" s="37"/>
      <c r="U60" s="37"/>
      <c r="V60" s="37"/>
      <c r="W60" s="37"/>
      <c r="X60" s="37"/>
      <c r="Y60" s="37"/>
      <c r="Z60" s="37"/>
      <c r="AA60" s="37"/>
      <c r="AB60" s="37"/>
      <c r="AC60" s="37"/>
      <c r="AD60" s="37"/>
      <c r="AE60" s="37"/>
    </row>
    <row r="61" spans="1:31" s="2" customFormat="1" ht="6.95" customHeight="1">
      <c r="A61" s="37"/>
      <c r="B61" s="38"/>
      <c r="C61" s="39"/>
      <c r="D61" s="39"/>
      <c r="E61" s="39"/>
      <c r="F61" s="39"/>
      <c r="G61" s="39"/>
      <c r="H61" s="39"/>
      <c r="I61" s="39"/>
      <c r="J61" s="39"/>
      <c r="K61" s="39"/>
      <c r="L61" s="117"/>
      <c r="S61" s="37"/>
      <c r="T61" s="37"/>
      <c r="U61" s="37"/>
      <c r="V61" s="37"/>
      <c r="W61" s="37"/>
      <c r="X61" s="37"/>
      <c r="Y61" s="37"/>
      <c r="Z61" s="37"/>
      <c r="AA61" s="37"/>
      <c r="AB61" s="37"/>
      <c r="AC61" s="37"/>
      <c r="AD61" s="37"/>
      <c r="AE61" s="37"/>
    </row>
    <row r="62" spans="1:31" s="2" customFormat="1" ht="15.2" customHeight="1">
      <c r="A62" s="37"/>
      <c r="B62" s="38"/>
      <c r="C62" s="32" t="s">
        <v>26</v>
      </c>
      <c r="D62" s="39"/>
      <c r="E62" s="39"/>
      <c r="F62" s="30" t="str">
        <f>E19</f>
        <v>Gymnáziu a jazyková škola Zlín</v>
      </c>
      <c r="G62" s="39"/>
      <c r="H62" s="39"/>
      <c r="I62" s="32" t="s">
        <v>32</v>
      </c>
      <c r="J62" s="35" t="str">
        <f>E25</f>
        <v>PROST 2000 Zlín</v>
      </c>
      <c r="K62" s="39"/>
      <c r="L62" s="117"/>
      <c r="S62" s="37"/>
      <c r="T62" s="37"/>
      <c r="U62" s="37"/>
      <c r="V62" s="37"/>
      <c r="W62" s="37"/>
      <c r="X62" s="37"/>
      <c r="Y62" s="37"/>
      <c r="Z62" s="37"/>
      <c r="AA62" s="37"/>
      <c r="AB62" s="37"/>
      <c r="AC62" s="37"/>
      <c r="AD62" s="37"/>
      <c r="AE62" s="37"/>
    </row>
    <row r="63" spans="1:31" s="2" customFormat="1" ht="15.2" customHeight="1">
      <c r="A63" s="37"/>
      <c r="B63" s="38"/>
      <c r="C63" s="32" t="s">
        <v>30</v>
      </c>
      <c r="D63" s="39"/>
      <c r="E63" s="39"/>
      <c r="F63" s="30" t="str">
        <f>IF(E22="","",E22)</f>
        <v>Vyplň údaj</v>
      </c>
      <c r="G63" s="39"/>
      <c r="H63" s="39"/>
      <c r="I63" s="32" t="s">
        <v>35</v>
      </c>
      <c r="J63" s="35" t="str">
        <f>E28</f>
        <v>J.Odstrčil</v>
      </c>
      <c r="K63" s="39"/>
      <c r="L63" s="117"/>
      <c r="S63" s="37"/>
      <c r="T63" s="37"/>
      <c r="U63" s="37"/>
      <c r="V63" s="37"/>
      <c r="W63" s="37"/>
      <c r="X63" s="37"/>
      <c r="Y63" s="37"/>
      <c r="Z63" s="37"/>
      <c r="AA63" s="37"/>
      <c r="AB63" s="37"/>
      <c r="AC63" s="37"/>
      <c r="AD63" s="37"/>
      <c r="AE63" s="37"/>
    </row>
    <row r="64" spans="1:31" s="2" customFormat="1" ht="10.35" customHeight="1">
      <c r="A64" s="37"/>
      <c r="B64" s="38"/>
      <c r="C64" s="39"/>
      <c r="D64" s="39"/>
      <c r="E64" s="39"/>
      <c r="F64" s="39"/>
      <c r="G64" s="39"/>
      <c r="H64" s="39"/>
      <c r="I64" s="39"/>
      <c r="J64" s="39"/>
      <c r="K64" s="39"/>
      <c r="L64" s="117"/>
      <c r="S64" s="37"/>
      <c r="T64" s="37"/>
      <c r="U64" s="37"/>
      <c r="V64" s="37"/>
      <c r="W64" s="37"/>
      <c r="X64" s="37"/>
      <c r="Y64" s="37"/>
      <c r="Z64" s="37"/>
      <c r="AA64" s="37"/>
      <c r="AB64" s="37"/>
      <c r="AC64" s="37"/>
      <c r="AD64" s="37"/>
      <c r="AE64" s="37"/>
    </row>
    <row r="65" spans="1:47" s="2" customFormat="1" ht="29.25" customHeight="1">
      <c r="A65" s="37"/>
      <c r="B65" s="38"/>
      <c r="C65" s="140" t="s">
        <v>130</v>
      </c>
      <c r="D65" s="141"/>
      <c r="E65" s="141"/>
      <c r="F65" s="141"/>
      <c r="G65" s="141"/>
      <c r="H65" s="141"/>
      <c r="I65" s="141"/>
      <c r="J65" s="142" t="s">
        <v>131</v>
      </c>
      <c r="K65" s="141"/>
      <c r="L65" s="117"/>
      <c r="S65" s="37"/>
      <c r="T65" s="37"/>
      <c r="U65" s="37"/>
      <c r="V65" s="37"/>
      <c r="W65" s="37"/>
      <c r="X65" s="37"/>
      <c r="Y65" s="37"/>
      <c r="Z65" s="37"/>
      <c r="AA65" s="37"/>
      <c r="AB65" s="37"/>
      <c r="AC65" s="37"/>
      <c r="AD65" s="37"/>
      <c r="AE65" s="37"/>
    </row>
    <row r="66" spans="1:47" s="2" customFormat="1" ht="10.35" customHeight="1">
      <c r="A66" s="37"/>
      <c r="B66" s="38"/>
      <c r="C66" s="39"/>
      <c r="D66" s="39"/>
      <c r="E66" s="39"/>
      <c r="F66" s="39"/>
      <c r="G66" s="39"/>
      <c r="H66" s="39"/>
      <c r="I66" s="39"/>
      <c r="J66" s="39"/>
      <c r="K66" s="39"/>
      <c r="L66" s="117"/>
      <c r="S66" s="37"/>
      <c r="T66" s="37"/>
      <c r="U66" s="37"/>
      <c r="V66" s="37"/>
      <c r="W66" s="37"/>
      <c r="X66" s="37"/>
      <c r="Y66" s="37"/>
      <c r="Z66" s="37"/>
      <c r="AA66" s="37"/>
      <c r="AB66" s="37"/>
      <c r="AC66" s="37"/>
      <c r="AD66" s="37"/>
      <c r="AE66" s="37"/>
    </row>
    <row r="67" spans="1:47" s="2" customFormat="1" ht="22.9" customHeight="1">
      <c r="A67" s="37"/>
      <c r="B67" s="38"/>
      <c r="C67" s="143" t="s">
        <v>71</v>
      </c>
      <c r="D67" s="39"/>
      <c r="E67" s="39"/>
      <c r="F67" s="39"/>
      <c r="G67" s="39"/>
      <c r="H67" s="39"/>
      <c r="I67" s="39"/>
      <c r="J67" s="80">
        <f>J101</f>
        <v>0</v>
      </c>
      <c r="K67" s="39"/>
      <c r="L67" s="117"/>
      <c r="S67" s="37"/>
      <c r="T67" s="37"/>
      <c r="U67" s="37"/>
      <c r="V67" s="37"/>
      <c r="W67" s="37"/>
      <c r="X67" s="37"/>
      <c r="Y67" s="37"/>
      <c r="Z67" s="37"/>
      <c r="AA67" s="37"/>
      <c r="AB67" s="37"/>
      <c r="AC67" s="37"/>
      <c r="AD67" s="37"/>
      <c r="AE67" s="37"/>
      <c r="AU67" s="20" t="s">
        <v>132</v>
      </c>
    </row>
    <row r="68" spans="1:47" s="9" customFormat="1" ht="24.95" customHeight="1">
      <c r="B68" s="144"/>
      <c r="C68" s="145"/>
      <c r="D68" s="146" t="s">
        <v>931</v>
      </c>
      <c r="E68" s="147"/>
      <c r="F68" s="147"/>
      <c r="G68" s="147"/>
      <c r="H68" s="147"/>
      <c r="I68" s="147"/>
      <c r="J68" s="148">
        <f>J102</f>
        <v>0</v>
      </c>
      <c r="K68" s="145"/>
      <c r="L68" s="149"/>
    </row>
    <row r="69" spans="1:47" s="9" customFormat="1" ht="24.95" customHeight="1">
      <c r="B69" s="144"/>
      <c r="C69" s="145"/>
      <c r="D69" s="146" t="s">
        <v>932</v>
      </c>
      <c r="E69" s="147"/>
      <c r="F69" s="147"/>
      <c r="G69" s="147"/>
      <c r="H69" s="147"/>
      <c r="I69" s="147"/>
      <c r="J69" s="148">
        <f>J122</f>
        <v>0</v>
      </c>
      <c r="K69" s="145"/>
      <c r="L69" s="149"/>
    </row>
    <row r="70" spans="1:47" s="9" customFormat="1" ht="24.95" customHeight="1">
      <c r="B70" s="144"/>
      <c r="C70" s="145"/>
      <c r="D70" s="146" t="s">
        <v>933</v>
      </c>
      <c r="E70" s="147"/>
      <c r="F70" s="147"/>
      <c r="G70" s="147"/>
      <c r="H70" s="147"/>
      <c r="I70" s="147"/>
      <c r="J70" s="148">
        <f>J137</f>
        <v>0</v>
      </c>
      <c r="K70" s="145"/>
      <c r="L70" s="149"/>
    </row>
    <row r="71" spans="1:47" s="9" customFormat="1" ht="24.95" customHeight="1">
      <c r="B71" s="144"/>
      <c r="C71" s="145"/>
      <c r="D71" s="146" t="s">
        <v>934</v>
      </c>
      <c r="E71" s="147"/>
      <c r="F71" s="147"/>
      <c r="G71" s="147"/>
      <c r="H71" s="147"/>
      <c r="I71" s="147"/>
      <c r="J71" s="148">
        <f>J146</f>
        <v>0</v>
      </c>
      <c r="K71" s="145"/>
      <c r="L71" s="149"/>
    </row>
    <row r="72" spans="1:47" s="9" customFormat="1" ht="24.95" customHeight="1">
      <c r="B72" s="144"/>
      <c r="C72" s="145"/>
      <c r="D72" s="146" t="s">
        <v>935</v>
      </c>
      <c r="E72" s="147"/>
      <c r="F72" s="147"/>
      <c r="G72" s="147"/>
      <c r="H72" s="147"/>
      <c r="I72" s="147"/>
      <c r="J72" s="148">
        <f>J150</f>
        <v>0</v>
      </c>
      <c r="K72" s="145"/>
      <c r="L72" s="149"/>
    </row>
    <row r="73" spans="1:47" s="10" customFormat="1" ht="19.899999999999999" customHeight="1">
      <c r="B73" s="150"/>
      <c r="C73" s="100"/>
      <c r="D73" s="151" t="s">
        <v>936</v>
      </c>
      <c r="E73" s="152"/>
      <c r="F73" s="152"/>
      <c r="G73" s="152"/>
      <c r="H73" s="152"/>
      <c r="I73" s="152"/>
      <c r="J73" s="153">
        <f>J151</f>
        <v>0</v>
      </c>
      <c r="K73" s="100"/>
      <c r="L73" s="154"/>
    </row>
    <row r="74" spans="1:47" s="9" customFormat="1" ht="24.95" customHeight="1">
      <c r="B74" s="144"/>
      <c r="C74" s="145"/>
      <c r="D74" s="146" t="s">
        <v>937</v>
      </c>
      <c r="E74" s="147"/>
      <c r="F74" s="147"/>
      <c r="G74" s="147"/>
      <c r="H74" s="147"/>
      <c r="I74" s="147"/>
      <c r="J74" s="148">
        <f>J159</f>
        <v>0</v>
      </c>
      <c r="K74" s="145"/>
      <c r="L74" s="149"/>
    </row>
    <row r="75" spans="1:47" s="9" customFormat="1" ht="24.95" customHeight="1">
      <c r="B75" s="144"/>
      <c r="C75" s="145"/>
      <c r="D75" s="146" t="s">
        <v>938</v>
      </c>
      <c r="E75" s="147"/>
      <c r="F75" s="147"/>
      <c r="G75" s="147"/>
      <c r="H75" s="147"/>
      <c r="I75" s="147"/>
      <c r="J75" s="148">
        <f>J162</f>
        <v>0</v>
      </c>
      <c r="K75" s="145"/>
      <c r="L75" s="149"/>
    </row>
    <row r="76" spans="1:47" s="9" customFormat="1" ht="24.95" customHeight="1">
      <c r="B76" s="144"/>
      <c r="C76" s="145"/>
      <c r="D76" s="146" t="s">
        <v>939</v>
      </c>
      <c r="E76" s="147"/>
      <c r="F76" s="147"/>
      <c r="G76" s="147"/>
      <c r="H76" s="147"/>
      <c r="I76" s="147"/>
      <c r="J76" s="148">
        <f>J165</f>
        <v>0</v>
      </c>
      <c r="K76" s="145"/>
      <c r="L76" s="149"/>
    </row>
    <row r="77" spans="1:47" s="9" customFormat="1" ht="24.95" customHeight="1">
      <c r="B77" s="144"/>
      <c r="C77" s="145"/>
      <c r="D77" s="146" t="s">
        <v>940</v>
      </c>
      <c r="E77" s="147"/>
      <c r="F77" s="147"/>
      <c r="G77" s="147"/>
      <c r="H77" s="147"/>
      <c r="I77" s="147"/>
      <c r="J77" s="148">
        <f>J167</f>
        <v>0</v>
      </c>
      <c r="K77" s="145"/>
      <c r="L77" s="149"/>
    </row>
    <row r="78" spans="1:47" s="2" customFormat="1" ht="21.75" customHeight="1">
      <c r="A78" s="37"/>
      <c r="B78" s="38"/>
      <c r="C78" s="39"/>
      <c r="D78" s="39"/>
      <c r="E78" s="39"/>
      <c r="F78" s="39"/>
      <c r="G78" s="39"/>
      <c r="H78" s="39"/>
      <c r="I78" s="39"/>
      <c r="J78" s="39"/>
      <c r="K78" s="39"/>
      <c r="L78" s="117"/>
      <c r="S78" s="37"/>
      <c r="T78" s="37"/>
      <c r="U78" s="37"/>
      <c r="V78" s="37"/>
      <c r="W78" s="37"/>
      <c r="X78" s="37"/>
      <c r="Y78" s="37"/>
      <c r="Z78" s="37"/>
      <c r="AA78" s="37"/>
      <c r="AB78" s="37"/>
      <c r="AC78" s="37"/>
      <c r="AD78" s="37"/>
      <c r="AE78" s="37"/>
    </row>
    <row r="79" spans="1:47" s="2" customFormat="1" ht="6.95" customHeight="1">
      <c r="A79" s="37"/>
      <c r="B79" s="50"/>
      <c r="C79" s="51"/>
      <c r="D79" s="51"/>
      <c r="E79" s="51"/>
      <c r="F79" s="51"/>
      <c r="G79" s="51"/>
      <c r="H79" s="51"/>
      <c r="I79" s="51"/>
      <c r="J79" s="51"/>
      <c r="K79" s="51"/>
      <c r="L79" s="117"/>
      <c r="S79" s="37"/>
      <c r="T79" s="37"/>
      <c r="U79" s="37"/>
      <c r="V79" s="37"/>
      <c r="W79" s="37"/>
      <c r="X79" s="37"/>
      <c r="Y79" s="37"/>
      <c r="Z79" s="37"/>
      <c r="AA79" s="37"/>
      <c r="AB79" s="37"/>
      <c r="AC79" s="37"/>
      <c r="AD79" s="37"/>
      <c r="AE79" s="37"/>
    </row>
    <row r="83" spans="1:31" s="2" customFormat="1" ht="6.95" customHeight="1">
      <c r="A83" s="37"/>
      <c r="B83" s="52"/>
      <c r="C83" s="53"/>
      <c r="D83" s="53"/>
      <c r="E83" s="53"/>
      <c r="F83" s="53"/>
      <c r="G83" s="53"/>
      <c r="H83" s="53"/>
      <c r="I83" s="53"/>
      <c r="J83" s="53"/>
      <c r="K83" s="53"/>
      <c r="L83" s="117"/>
      <c r="S83" s="37"/>
      <c r="T83" s="37"/>
      <c r="U83" s="37"/>
      <c r="V83" s="37"/>
      <c r="W83" s="37"/>
      <c r="X83" s="37"/>
      <c r="Y83" s="37"/>
      <c r="Z83" s="37"/>
      <c r="AA83" s="37"/>
      <c r="AB83" s="37"/>
      <c r="AC83" s="37"/>
      <c r="AD83" s="37"/>
      <c r="AE83" s="37"/>
    </row>
    <row r="84" spans="1:31" s="2" customFormat="1" ht="24.95" customHeight="1">
      <c r="A84" s="37"/>
      <c r="B84" s="38"/>
      <c r="C84" s="26" t="s">
        <v>150</v>
      </c>
      <c r="D84" s="39"/>
      <c r="E84" s="39"/>
      <c r="F84" s="39"/>
      <c r="G84" s="39"/>
      <c r="H84" s="39"/>
      <c r="I84" s="39"/>
      <c r="J84" s="39"/>
      <c r="K84" s="39"/>
      <c r="L84" s="117"/>
      <c r="S84" s="37"/>
      <c r="T84" s="37"/>
      <c r="U84" s="37"/>
      <c r="V84" s="37"/>
      <c r="W84" s="37"/>
      <c r="X84" s="37"/>
      <c r="Y84" s="37"/>
      <c r="Z84" s="37"/>
      <c r="AA84" s="37"/>
      <c r="AB84" s="37"/>
      <c r="AC84" s="37"/>
      <c r="AD84" s="37"/>
      <c r="AE84" s="37"/>
    </row>
    <row r="85" spans="1:31" s="2" customFormat="1" ht="6.95" customHeight="1">
      <c r="A85" s="37"/>
      <c r="B85" s="38"/>
      <c r="C85" s="39"/>
      <c r="D85" s="39"/>
      <c r="E85" s="39"/>
      <c r="F85" s="39"/>
      <c r="G85" s="39"/>
      <c r="H85" s="39"/>
      <c r="I85" s="39"/>
      <c r="J85" s="39"/>
      <c r="K85" s="39"/>
      <c r="L85" s="117"/>
      <c r="S85" s="37"/>
      <c r="T85" s="37"/>
      <c r="U85" s="37"/>
      <c r="V85" s="37"/>
      <c r="W85" s="37"/>
      <c r="X85" s="37"/>
      <c r="Y85" s="37"/>
      <c r="Z85" s="37"/>
      <c r="AA85" s="37"/>
      <c r="AB85" s="37"/>
      <c r="AC85" s="37"/>
      <c r="AD85" s="37"/>
      <c r="AE85" s="37"/>
    </row>
    <row r="86" spans="1:31" s="2" customFormat="1" ht="12" customHeight="1">
      <c r="A86" s="37"/>
      <c r="B86" s="38"/>
      <c r="C86" s="32" t="s">
        <v>16</v>
      </c>
      <c r="D86" s="39"/>
      <c r="E86" s="39"/>
      <c r="F86" s="39"/>
      <c r="G86" s="39"/>
      <c r="H86" s="39"/>
      <c r="I86" s="39"/>
      <c r="J86" s="39"/>
      <c r="K86" s="39"/>
      <c r="L86" s="117"/>
      <c r="S86" s="37"/>
      <c r="T86" s="37"/>
      <c r="U86" s="37"/>
      <c r="V86" s="37"/>
      <c r="W86" s="37"/>
      <c r="X86" s="37"/>
      <c r="Y86" s="37"/>
      <c r="Z86" s="37"/>
      <c r="AA86" s="37"/>
      <c r="AB86" s="37"/>
      <c r="AC86" s="37"/>
      <c r="AD86" s="37"/>
      <c r="AE86" s="37"/>
    </row>
    <row r="87" spans="1:31" s="2" customFormat="1" ht="16.5" customHeight="1">
      <c r="A87" s="37"/>
      <c r="B87" s="38"/>
      <c r="C87" s="39"/>
      <c r="D87" s="39"/>
      <c r="E87" s="420" t="str">
        <f>E7</f>
        <v>Gymnázium a jazyková škola Zlín-rekonstrukce šatny</v>
      </c>
      <c r="F87" s="421"/>
      <c r="G87" s="421"/>
      <c r="H87" s="421"/>
      <c r="I87" s="39"/>
      <c r="J87" s="39"/>
      <c r="K87" s="39"/>
      <c r="L87" s="117"/>
      <c r="S87" s="37"/>
      <c r="T87" s="37"/>
      <c r="U87" s="37"/>
      <c r="V87" s="37"/>
      <c r="W87" s="37"/>
      <c r="X87" s="37"/>
      <c r="Y87" s="37"/>
      <c r="Z87" s="37"/>
      <c r="AA87" s="37"/>
      <c r="AB87" s="37"/>
      <c r="AC87" s="37"/>
      <c r="AD87" s="37"/>
      <c r="AE87" s="37"/>
    </row>
    <row r="88" spans="1:31" s="1" customFormat="1" ht="12" customHeight="1">
      <c r="B88" s="24"/>
      <c r="C88" s="32" t="s">
        <v>126</v>
      </c>
      <c r="D88" s="25"/>
      <c r="E88" s="25"/>
      <c r="F88" s="25"/>
      <c r="G88" s="25"/>
      <c r="H88" s="25"/>
      <c r="I88" s="25"/>
      <c r="J88" s="25"/>
      <c r="K88" s="25"/>
      <c r="L88" s="23"/>
    </row>
    <row r="89" spans="1:31" s="1" customFormat="1" ht="16.5" customHeight="1">
      <c r="B89" s="24"/>
      <c r="C89" s="25"/>
      <c r="D89" s="25"/>
      <c r="E89" s="420" t="s">
        <v>924</v>
      </c>
      <c r="F89" s="397"/>
      <c r="G89" s="397"/>
      <c r="H89" s="397"/>
      <c r="I89" s="25"/>
      <c r="J89" s="25"/>
      <c r="K89" s="25"/>
      <c r="L89" s="23"/>
    </row>
    <row r="90" spans="1:31" s="1" customFormat="1" ht="12" customHeight="1">
      <c r="B90" s="24"/>
      <c r="C90" s="32" t="s">
        <v>925</v>
      </c>
      <c r="D90" s="25"/>
      <c r="E90" s="25"/>
      <c r="F90" s="25"/>
      <c r="G90" s="25"/>
      <c r="H90" s="25"/>
      <c r="I90" s="25"/>
      <c r="J90" s="25"/>
      <c r="K90" s="25"/>
      <c r="L90" s="23"/>
    </row>
    <row r="91" spans="1:31" s="2" customFormat="1" ht="16.5" customHeight="1">
      <c r="A91" s="37"/>
      <c r="B91" s="38"/>
      <c r="C91" s="39"/>
      <c r="D91" s="39"/>
      <c r="E91" s="424" t="s">
        <v>926</v>
      </c>
      <c r="F91" s="422"/>
      <c r="G91" s="422"/>
      <c r="H91" s="422"/>
      <c r="I91" s="39"/>
      <c r="J91" s="39"/>
      <c r="K91" s="39"/>
      <c r="L91" s="117"/>
      <c r="S91" s="37"/>
      <c r="T91" s="37"/>
      <c r="U91" s="37"/>
      <c r="V91" s="37"/>
      <c r="W91" s="37"/>
      <c r="X91" s="37"/>
      <c r="Y91" s="37"/>
      <c r="Z91" s="37"/>
      <c r="AA91" s="37"/>
      <c r="AB91" s="37"/>
      <c r="AC91" s="37"/>
      <c r="AD91" s="37"/>
      <c r="AE91" s="37"/>
    </row>
    <row r="92" spans="1:31" s="2" customFormat="1" ht="12" customHeight="1">
      <c r="A92" s="37"/>
      <c r="B92" s="38"/>
      <c r="C92" s="32" t="s">
        <v>927</v>
      </c>
      <c r="D92" s="39"/>
      <c r="E92" s="39"/>
      <c r="F92" s="39"/>
      <c r="G92" s="39"/>
      <c r="H92" s="39"/>
      <c r="I92" s="39"/>
      <c r="J92" s="39"/>
      <c r="K92" s="39"/>
      <c r="L92" s="117"/>
      <c r="S92" s="37"/>
      <c r="T92" s="37"/>
      <c r="U92" s="37"/>
      <c r="V92" s="37"/>
      <c r="W92" s="37"/>
      <c r="X92" s="37"/>
      <c r="Y92" s="37"/>
      <c r="Z92" s="37"/>
      <c r="AA92" s="37"/>
      <c r="AB92" s="37"/>
      <c r="AC92" s="37"/>
      <c r="AD92" s="37"/>
      <c r="AE92" s="37"/>
    </row>
    <row r="93" spans="1:31" s="2" customFormat="1" ht="16.5" customHeight="1">
      <c r="A93" s="37"/>
      <c r="B93" s="38"/>
      <c r="C93" s="39"/>
      <c r="D93" s="39"/>
      <c r="E93" s="368" t="str">
        <f>E13</f>
        <v>2024/OST/02-14-4-1 - D.1.4.4.1-Silnoproudé elektroinstalace</v>
      </c>
      <c r="F93" s="422"/>
      <c r="G93" s="422"/>
      <c r="H93" s="422"/>
      <c r="I93" s="39"/>
      <c r="J93" s="39"/>
      <c r="K93" s="39"/>
      <c r="L93" s="117"/>
      <c r="S93" s="37"/>
      <c r="T93" s="37"/>
      <c r="U93" s="37"/>
      <c r="V93" s="37"/>
      <c r="W93" s="37"/>
      <c r="X93" s="37"/>
      <c r="Y93" s="37"/>
      <c r="Z93" s="37"/>
      <c r="AA93" s="37"/>
      <c r="AB93" s="37"/>
      <c r="AC93" s="37"/>
      <c r="AD93" s="37"/>
      <c r="AE93" s="37"/>
    </row>
    <row r="94" spans="1:31" s="2" customFormat="1" ht="6.95" customHeight="1">
      <c r="A94" s="37"/>
      <c r="B94" s="38"/>
      <c r="C94" s="39"/>
      <c r="D94" s="39"/>
      <c r="E94" s="39"/>
      <c r="F94" s="39"/>
      <c r="G94" s="39"/>
      <c r="H94" s="39"/>
      <c r="I94" s="39"/>
      <c r="J94" s="39"/>
      <c r="K94" s="39"/>
      <c r="L94" s="117"/>
      <c r="S94" s="37"/>
      <c r="T94" s="37"/>
      <c r="U94" s="37"/>
      <c r="V94" s="37"/>
      <c r="W94" s="37"/>
      <c r="X94" s="37"/>
      <c r="Y94" s="37"/>
      <c r="Z94" s="37"/>
      <c r="AA94" s="37"/>
      <c r="AB94" s="37"/>
      <c r="AC94" s="37"/>
      <c r="AD94" s="37"/>
      <c r="AE94" s="37"/>
    </row>
    <row r="95" spans="1:31" s="2" customFormat="1" ht="12" customHeight="1">
      <c r="A95" s="37"/>
      <c r="B95" s="38"/>
      <c r="C95" s="32" t="s">
        <v>22</v>
      </c>
      <c r="D95" s="39"/>
      <c r="E95" s="39"/>
      <c r="F95" s="30" t="str">
        <f>F16</f>
        <v xml:space="preserve"> </v>
      </c>
      <c r="G95" s="39"/>
      <c r="H95" s="39"/>
      <c r="I95" s="32" t="s">
        <v>24</v>
      </c>
      <c r="J95" s="62" t="str">
        <f>IF(J16="","",J16)</f>
        <v>7. 2. 2024</v>
      </c>
      <c r="K95" s="39"/>
      <c r="L95" s="117"/>
      <c r="S95" s="37"/>
      <c r="T95" s="37"/>
      <c r="U95" s="37"/>
      <c r="V95" s="37"/>
      <c r="W95" s="37"/>
      <c r="X95" s="37"/>
      <c r="Y95" s="37"/>
      <c r="Z95" s="37"/>
      <c r="AA95" s="37"/>
      <c r="AB95" s="37"/>
      <c r="AC95" s="37"/>
      <c r="AD95" s="37"/>
      <c r="AE95" s="37"/>
    </row>
    <row r="96" spans="1:31" s="2" customFormat="1" ht="6.95" customHeight="1">
      <c r="A96" s="37"/>
      <c r="B96" s="38"/>
      <c r="C96" s="39"/>
      <c r="D96" s="39"/>
      <c r="E96" s="39"/>
      <c r="F96" s="39"/>
      <c r="G96" s="39"/>
      <c r="H96" s="39"/>
      <c r="I96" s="39"/>
      <c r="J96" s="39"/>
      <c r="K96" s="39"/>
      <c r="L96" s="117"/>
      <c r="S96" s="37"/>
      <c r="T96" s="37"/>
      <c r="U96" s="37"/>
      <c r="V96" s="37"/>
      <c r="W96" s="37"/>
      <c r="X96" s="37"/>
      <c r="Y96" s="37"/>
      <c r="Z96" s="37"/>
      <c r="AA96" s="37"/>
      <c r="AB96" s="37"/>
      <c r="AC96" s="37"/>
      <c r="AD96" s="37"/>
      <c r="AE96" s="37"/>
    </row>
    <row r="97" spans="1:65" s="2" customFormat="1" ht="15.2" customHeight="1">
      <c r="A97" s="37"/>
      <c r="B97" s="38"/>
      <c r="C97" s="32" t="s">
        <v>26</v>
      </c>
      <c r="D97" s="39"/>
      <c r="E97" s="39"/>
      <c r="F97" s="30" t="str">
        <f>E19</f>
        <v>Gymnáziu a jazyková škola Zlín</v>
      </c>
      <c r="G97" s="39"/>
      <c r="H97" s="39"/>
      <c r="I97" s="32" t="s">
        <v>32</v>
      </c>
      <c r="J97" s="35" t="str">
        <f>E25</f>
        <v>PROST 2000 Zlín</v>
      </c>
      <c r="K97" s="39"/>
      <c r="L97" s="117"/>
      <c r="S97" s="37"/>
      <c r="T97" s="37"/>
      <c r="U97" s="37"/>
      <c r="V97" s="37"/>
      <c r="W97" s="37"/>
      <c r="X97" s="37"/>
      <c r="Y97" s="37"/>
      <c r="Z97" s="37"/>
      <c r="AA97" s="37"/>
      <c r="AB97" s="37"/>
      <c r="AC97" s="37"/>
      <c r="AD97" s="37"/>
      <c r="AE97" s="37"/>
    </row>
    <row r="98" spans="1:65" s="2" customFormat="1" ht="15.2" customHeight="1">
      <c r="A98" s="37"/>
      <c r="B98" s="38"/>
      <c r="C98" s="32" t="s">
        <v>30</v>
      </c>
      <c r="D98" s="39"/>
      <c r="E98" s="39"/>
      <c r="F98" s="30" t="str">
        <f>IF(E22="","",E22)</f>
        <v>Vyplň údaj</v>
      </c>
      <c r="G98" s="39"/>
      <c r="H98" s="39"/>
      <c r="I98" s="32" t="s">
        <v>35</v>
      </c>
      <c r="J98" s="35" t="str">
        <f>E28</f>
        <v>J.Odstrčil</v>
      </c>
      <c r="K98" s="39"/>
      <c r="L98" s="117"/>
      <c r="S98" s="37"/>
      <c r="T98" s="37"/>
      <c r="U98" s="37"/>
      <c r="V98" s="37"/>
      <c r="W98" s="37"/>
      <c r="X98" s="37"/>
      <c r="Y98" s="37"/>
      <c r="Z98" s="37"/>
      <c r="AA98" s="37"/>
      <c r="AB98" s="37"/>
      <c r="AC98" s="37"/>
      <c r="AD98" s="37"/>
      <c r="AE98" s="37"/>
    </row>
    <row r="99" spans="1:65" s="2" customFormat="1" ht="10.35" customHeight="1">
      <c r="A99" s="37"/>
      <c r="B99" s="38"/>
      <c r="C99" s="39"/>
      <c r="D99" s="39"/>
      <c r="E99" s="39"/>
      <c r="F99" s="39"/>
      <c r="G99" s="39"/>
      <c r="H99" s="39"/>
      <c r="I99" s="39"/>
      <c r="J99" s="39"/>
      <c r="K99" s="39"/>
      <c r="L99" s="117"/>
      <c r="S99" s="37"/>
      <c r="T99" s="37"/>
      <c r="U99" s="37"/>
      <c r="V99" s="37"/>
      <c r="W99" s="37"/>
      <c r="X99" s="37"/>
      <c r="Y99" s="37"/>
      <c r="Z99" s="37"/>
      <c r="AA99" s="37"/>
      <c r="AB99" s="37"/>
      <c r="AC99" s="37"/>
      <c r="AD99" s="37"/>
      <c r="AE99" s="37"/>
    </row>
    <row r="100" spans="1:65" s="11" customFormat="1" ht="29.25" customHeight="1">
      <c r="A100" s="155"/>
      <c r="B100" s="156"/>
      <c r="C100" s="157" t="s">
        <v>151</v>
      </c>
      <c r="D100" s="158" t="s">
        <v>58</v>
      </c>
      <c r="E100" s="158" t="s">
        <v>54</v>
      </c>
      <c r="F100" s="158" t="s">
        <v>55</v>
      </c>
      <c r="G100" s="158" t="s">
        <v>152</v>
      </c>
      <c r="H100" s="158" t="s">
        <v>153</v>
      </c>
      <c r="I100" s="158" t="s">
        <v>154</v>
      </c>
      <c r="J100" s="158" t="s">
        <v>131</v>
      </c>
      <c r="K100" s="159" t="s">
        <v>155</v>
      </c>
      <c r="L100" s="160"/>
      <c r="M100" s="71" t="s">
        <v>21</v>
      </c>
      <c r="N100" s="72" t="s">
        <v>43</v>
      </c>
      <c r="O100" s="72" t="s">
        <v>156</v>
      </c>
      <c r="P100" s="72" t="s">
        <v>157</v>
      </c>
      <c r="Q100" s="72" t="s">
        <v>158</v>
      </c>
      <c r="R100" s="72" t="s">
        <v>159</v>
      </c>
      <c r="S100" s="72" t="s">
        <v>160</v>
      </c>
      <c r="T100" s="73" t="s">
        <v>161</v>
      </c>
      <c r="U100" s="155"/>
      <c r="V100" s="155"/>
      <c r="W100" s="155"/>
      <c r="X100" s="155"/>
      <c r="Y100" s="155"/>
      <c r="Z100" s="155"/>
      <c r="AA100" s="155"/>
      <c r="AB100" s="155"/>
      <c r="AC100" s="155"/>
      <c r="AD100" s="155"/>
      <c r="AE100" s="155"/>
    </row>
    <row r="101" spans="1:65" s="2" customFormat="1" ht="22.9" customHeight="1">
      <c r="A101" s="37"/>
      <c r="B101" s="38"/>
      <c r="C101" s="78" t="s">
        <v>162</v>
      </c>
      <c r="D101" s="39"/>
      <c r="E101" s="39"/>
      <c r="F101" s="39"/>
      <c r="G101" s="39"/>
      <c r="H101" s="39"/>
      <c r="I101" s="39"/>
      <c r="J101" s="161">
        <f>BK101</f>
        <v>0</v>
      </c>
      <c r="K101" s="39"/>
      <c r="L101" s="42"/>
      <c r="M101" s="74"/>
      <c r="N101" s="162"/>
      <c r="O101" s="75"/>
      <c r="P101" s="163">
        <f>P102+P122+P137+P146+P150+P159+P162+P165+P167</f>
        <v>0</v>
      </c>
      <c r="Q101" s="75"/>
      <c r="R101" s="163">
        <f>R102+R122+R137+R146+R150+R159+R162+R165+R167</f>
        <v>0</v>
      </c>
      <c r="S101" s="75"/>
      <c r="T101" s="164">
        <f>T102+T122+T137+T146+T150+T159+T162+T165+T167</f>
        <v>0</v>
      </c>
      <c r="U101" s="37"/>
      <c r="V101" s="37"/>
      <c r="W101" s="37"/>
      <c r="X101" s="37"/>
      <c r="Y101" s="37"/>
      <c r="Z101" s="37"/>
      <c r="AA101" s="37"/>
      <c r="AB101" s="37"/>
      <c r="AC101" s="37"/>
      <c r="AD101" s="37"/>
      <c r="AE101" s="37"/>
      <c r="AT101" s="20" t="s">
        <v>72</v>
      </c>
      <c r="AU101" s="20" t="s">
        <v>132</v>
      </c>
      <c r="BK101" s="165">
        <f>BK102+BK122+BK137+BK146+BK150+BK159+BK162+BK165+BK167</f>
        <v>0</v>
      </c>
    </row>
    <row r="102" spans="1:65" s="12" customFormat="1" ht="25.9" customHeight="1">
      <c r="B102" s="166"/>
      <c r="C102" s="167"/>
      <c r="D102" s="168" t="s">
        <v>72</v>
      </c>
      <c r="E102" s="169" t="s">
        <v>941</v>
      </c>
      <c r="F102" s="169" t="s">
        <v>942</v>
      </c>
      <c r="G102" s="167"/>
      <c r="H102" s="167"/>
      <c r="I102" s="170"/>
      <c r="J102" s="171">
        <f>BK102</f>
        <v>0</v>
      </c>
      <c r="K102" s="167"/>
      <c r="L102" s="172"/>
      <c r="M102" s="173"/>
      <c r="N102" s="174"/>
      <c r="O102" s="174"/>
      <c r="P102" s="175">
        <f>SUM(P103:P121)</f>
        <v>0</v>
      </c>
      <c r="Q102" s="174"/>
      <c r="R102" s="175">
        <f>SUM(R103:R121)</f>
        <v>0</v>
      </c>
      <c r="S102" s="174"/>
      <c r="T102" s="176">
        <f>SUM(T103:T121)</f>
        <v>0</v>
      </c>
      <c r="AR102" s="177" t="s">
        <v>81</v>
      </c>
      <c r="AT102" s="178" t="s">
        <v>72</v>
      </c>
      <c r="AU102" s="178" t="s">
        <v>73</v>
      </c>
      <c r="AY102" s="177" t="s">
        <v>165</v>
      </c>
      <c r="BK102" s="179">
        <f>SUM(BK103:BK121)</f>
        <v>0</v>
      </c>
    </row>
    <row r="103" spans="1:65" s="2" customFormat="1" ht="16.5" customHeight="1">
      <c r="A103" s="37"/>
      <c r="B103" s="38"/>
      <c r="C103" s="182" t="s">
        <v>81</v>
      </c>
      <c r="D103" s="182" t="s">
        <v>167</v>
      </c>
      <c r="E103" s="183" t="s">
        <v>943</v>
      </c>
      <c r="F103" s="184" t="s">
        <v>944</v>
      </c>
      <c r="G103" s="185" t="s">
        <v>583</v>
      </c>
      <c r="H103" s="186">
        <v>1</v>
      </c>
      <c r="I103" s="187"/>
      <c r="J103" s="188">
        <f t="shared" ref="J103:J121" si="0">ROUND(I103*H103,2)</f>
        <v>0</v>
      </c>
      <c r="K103" s="184" t="s">
        <v>366</v>
      </c>
      <c r="L103" s="42"/>
      <c r="M103" s="189" t="s">
        <v>21</v>
      </c>
      <c r="N103" s="190" t="s">
        <v>44</v>
      </c>
      <c r="O103" s="67"/>
      <c r="P103" s="191">
        <f t="shared" ref="P103:P121" si="1">O103*H103</f>
        <v>0</v>
      </c>
      <c r="Q103" s="191">
        <v>0</v>
      </c>
      <c r="R103" s="191">
        <f t="shared" ref="R103:R121" si="2">Q103*H103</f>
        <v>0</v>
      </c>
      <c r="S103" s="191">
        <v>0</v>
      </c>
      <c r="T103" s="192">
        <f t="shared" ref="T103:T121" si="3">S103*H103</f>
        <v>0</v>
      </c>
      <c r="U103" s="37"/>
      <c r="V103" s="37"/>
      <c r="W103" s="37"/>
      <c r="X103" s="37"/>
      <c r="Y103" s="37"/>
      <c r="Z103" s="37"/>
      <c r="AA103" s="37"/>
      <c r="AB103" s="37"/>
      <c r="AC103" s="37"/>
      <c r="AD103" s="37"/>
      <c r="AE103" s="37"/>
      <c r="AR103" s="193" t="s">
        <v>272</v>
      </c>
      <c r="AT103" s="193" t="s">
        <v>167</v>
      </c>
      <c r="AU103" s="193" t="s">
        <v>81</v>
      </c>
      <c r="AY103" s="20" t="s">
        <v>165</v>
      </c>
      <c r="BE103" s="194">
        <f t="shared" ref="BE103:BE121" si="4">IF(N103="základní",J103,0)</f>
        <v>0</v>
      </c>
      <c r="BF103" s="194">
        <f t="shared" ref="BF103:BF121" si="5">IF(N103="snížená",J103,0)</f>
        <v>0</v>
      </c>
      <c r="BG103" s="194">
        <f t="shared" ref="BG103:BG121" si="6">IF(N103="zákl. přenesená",J103,0)</f>
        <v>0</v>
      </c>
      <c r="BH103" s="194">
        <f t="shared" ref="BH103:BH121" si="7">IF(N103="sníž. přenesená",J103,0)</f>
        <v>0</v>
      </c>
      <c r="BI103" s="194">
        <f t="shared" ref="BI103:BI121" si="8">IF(N103="nulová",J103,0)</f>
        <v>0</v>
      </c>
      <c r="BJ103" s="20" t="s">
        <v>81</v>
      </c>
      <c r="BK103" s="194">
        <f t="shared" ref="BK103:BK121" si="9">ROUND(I103*H103,2)</f>
        <v>0</v>
      </c>
      <c r="BL103" s="20" t="s">
        <v>272</v>
      </c>
      <c r="BM103" s="193" t="s">
        <v>83</v>
      </c>
    </row>
    <row r="104" spans="1:65" s="2" customFormat="1" ht="16.5" customHeight="1">
      <c r="A104" s="37"/>
      <c r="B104" s="38"/>
      <c r="C104" s="182" t="s">
        <v>83</v>
      </c>
      <c r="D104" s="182" t="s">
        <v>167</v>
      </c>
      <c r="E104" s="183" t="s">
        <v>945</v>
      </c>
      <c r="F104" s="184" t="s">
        <v>946</v>
      </c>
      <c r="G104" s="185" t="s">
        <v>583</v>
      </c>
      <c r="H104" s="186">
        <v>50</v>
      </c>
      <c r="I104" s="187"/>
      <c r="J104" s="188">
        <f t="shared" si="0"/>
        <v>0</v>
      </c>
      <c r="K104" s="184" t="s">
        <v>366</v>
      </c>
      <c r="L104" s="42"/>
      <c r="M104" s="189" t="s">
        <v>21</v>
      </c>
      <c r="N104" s="190" t="s">
        <v>44</v>
      </c>
      <c r="O104" s="67"/>
      <c r="P104" s="191">
        <f t="shared" si="1"/>
        <v>0</v>
      </c>
      <c r="Q104" s="191">
        <v>0</v>
      </c>
      <c r="R104" s="191">
        <f t="shared" si="2"/>
        <v>0</v>
      </c>
      <c r="S104" s="191">
        <v>0</v>
      </c>
      <c r="T104" s="192">
        <f t="shared" si="3"/>
        <v>0</v>
      </c>
      <c r="U104" s="37"/>
      <c r="V104" s="37"/>
      <c r="W104" s="37"/>
      <c r="X104" s="37"/>
      <c r="Y104" s="37"/>
      <c r="Z104" s="37"/>
      <c r="AA104" s="37"/>
      <c r="AB104" s="37"/>
      <c r="AC104" s="37"/>
      <c r="AD104" s="37"/>
      <c r="AE104" s="37"/>
      <c r="AR104" s="193" t="s">
        <v>272</v>
      </c>
      <c r="AT104" s="193" t="s">
        <v>167</v>
      </c>
      <c r="AU104" s="193" t="s">
        <v>81</v>
      </c>
      <c r="AY104" s="20" t="s">
        <v>165</v>
      </c>
      <c r="BE104" s="194">
        <f t="shared" si="4"/>
        <v>0</v>
      </c>
      <c r="BF104" s="194">
        <f t="shared" si="5"/>
        <v>0</v>
      </c>
      <c r="BG104" s="194">
        <f t="shared" si="6"/>
        <v>0</v>
      </c>
      <c r="BH104" s="194">
        <f t="shared" si="7"/>
        <v>0</v>
      </c>
      <c r="BI104" s="194">
        <f t="shared" si="8"/>
        <v>0</v>
      </c>
      <c r="BJ104" s="20" t="s">
        <v>81</v>
      </c>
      <c r="BK104" s="194">
        <f t="shared" si="9"/>
        <v>0</v>
      </c>
      <c r="BL104" s="20" t="s">
        <v>272</v>
      </c>
      <c r="BM104" s="193" t="s">
        <v>172</v>
      </c>
    </row>
    <row r="105" spans="1:65" s="2" customFormat="1" ht="16.5" customHeight="1">
      <c r="A105" s="37"/>
      <c r="B105" s="38"/>
      <c r="C105" s="182" t="s">
        <v>93</v>
      </c>
      <c r="D105" s="182" t="s">
        <v>167</v>
      </c>
      <c r="E105" s="183" t="s">
        <v>947</v>
      </c>
      <c r="F105" s="184" t="s">
        <v>948</v>
      </c>
      <c r="G105" s="185" t="s">
        <v>124</v>
      </c>
      <c r="H105" s="186">
        <v>180</v>
      </c>
      <c r="I105" s="187"/>
      <c r="J105" s="188">
        <f t="shared" si="0"/>
        <v>0</v>
      </c>
      <c r="K105" s="184" t="s">
        <v>366</v>
      </c>
      <c r="L105" s="42"/>
      <c r="M105" s="189" t="s">
        <v>21</v>
      </c>
      <c r="N105" s="190" t="s">
        <v>44</v>
      </c>
      <c r="O105" s="67"/>
      <c r="P105" s="191">
        <f t="shared" si="1"/>
        <v>0</v>
      </c>
      <c r="Q105" s="191">
        <v>0</v>
      </c>
      <c r="R105" s="191">
        <f t="shared" si="2"/>
        <v>0</v>
      </c>
      <c r="S105" s="191">
        <v>0</v>
      </c>
      <c r="T105" s="192">
        <f t="shared" si="3"/>
        <v>0</v>
      </c>
      <c r="U105" s="37"/>
      <c r="V105" s="37"/>
      <c r="W105" s="37"/>
      <c r="X105" s="37"/>
      <c r="Y105" s="37"/>
      <c r="Z105" s="37"/>
      <c r="AA105" s="37"/>
      <c r="AB105" s="37"/>
      <c r="AC105" s="37"/>
      <c r="AD105" s="37"/>
      <c r="AE105" s="37"/>
      <c r="AR105" s="193" t="s">
        <v>272</v>
      </c>
      <c r="AT105" s="193" t="s">
        <v>167</v>
      </c>
      <c r="AU105" s="193" t="s">
        <v>81</v>
      </c>
      <c r="AY105" s="20" t="s">
        <v>165</v>
      </c>
      <c r="BE105" s="194">
        <f t="shared" si="4"/>
        <v>0</v>
      </c>
      <c r="BF105" s="194">
        <f t="shared" si="5"/>
        <v>0</v>
      </c>
      <c r="BG105" s="194">
        <f t="shared" si="6"/>
        <v>0</v>
      </c>
      <c r="BH105" s="194">
        <f t="shared" si="7"/>
        <v>0</v>
      </c>
      <c r="BI105" s="194">
        <f t="shared" si="8"/>
        <v>0</v>
      </c>
      <c r="BJ105" s="20" t="s">
        <v>81</v>
      </c>
      <c r="BK105" s="194">
        <f t="shared" si="9"/>
        <v>0</v>
      </c>
      <c r="BL105" s="20" t="s">
        <v>272</v>
      </c>
      <c r="BM105" s="193" t="s">
        <v>203</v>
      </c>
    </row>
    <row r="106" spans="1:65" s="2" customFormat="1" ht="16.5" customHeight="1">
      <c r="A106" s="37"/>
      <c r="B106" s="38"/>
      <c r="C106" s="182" t="s">
        <v>172</v>
      </c>
      <c r="D106" s="182" t="s">
        <v>167</v>
      </c>
      <c r="E106" s="183" t="s">
        <v>949</v>
      </c>
      <c r="F106" s="184" t="s">
        <v>950</v>
      </c>
      <c r="G106" s="185" t="s">
        <v>124</v>
      </c>
      <c r="H106" s="186">
        <v>20</v>
      </c>
      <c r="I106" s="187"/>
      <c r="J106" s="188">
        <f t="shared" si="0"/>
        <v>0</v>
      </c>
      <c r="K106" s="184" t="s">
        <v>366</v>
      </c>
      <c r="L106" s="42"/>
      <c r="M106" s="189" t="s">
        <v>21</v>
      </c>
      <c r="N106" s="190" t="s">
        <v>44</v>
      </c>
      <c r="O106" s="67"/>
      <c r="P106" s="191">
        <f t="shared" si="1"/>
        <v>0</v>
      </c>
      <c r="Q106" s="191">
        <v>0</v>
      </c>
      <c r="R106" s="191">
        <f t="shared" si="2"/>
        <v>0</v>
      </c>
      <c r="S106" s="191">
        <v>0</v>
      </c>
      <c r="T106" s="192">
        <f t="shared" si="3"/>
        <v>0</v>
      </c>
      <c r="U106" s="37"/>
      <c r="V106" s="37"/>
      <c r="W106" s="37"/>
      <c r="X106" s="37"/>
      <c r="Y106" s="37"/>
      <c r="Z106" s="37"/>
      <c r="AA106" s="37"/>
      <c r="AB106" s="37"/>
      <c r="AC106" s="37"/>
      <c r="AD106" s="37"/>
      <c r="AE106" s="37"/>
      <c r="AR106" s="193" t="s">
        <v>272</v>
      </c>
      <c r="AT106" s="193" t="s">
        <v>167</v>
      </c>
      <c r="AU106" s="193" t="s">
        <v>81</v>
      </c>
      <c r="AY106" s="20" t="s">
        <v>165</v>
      </c>
      <c r="BE106" s="194">
        <f t="shared" si="4"/>
        <v>0</v>
      </c>
      <c r="BF106" s="194">
        <f t="shared" si="5"/>
        <v>0</v>
      </c>
      <c r="BG106" s="194">
        <f t="shared" si="6"/>
        <v>0</v>
      </c>
      <c r="BH106" s="194">
        <f t="shared" si="7"/>
        <v>0</v>
      </c>
      <c r="BI106" s="194">
        <f t="shared" si="8"/>
        <v>0</v>
      </c>
      <c r="BJ106" s="20" t="s">
        <v>81</v>
      </c>
      <c r="BK106" s="194">
        <f t="shared" si="9"/>
        <v>0</v>
      </c>
      <c r="BL106" s="20" t="s">
        <v>272</v>
      </c>
      <c r="BM106" s="193" t="s">
        <v>219</v>
      </c>
    </row>
    <row r="107" spans="1:65" s="2" customFormat="1" ht="16.5" customHeight="1">
      <c r="A107" s="37"/>
      <c r="B107" s="38"/>
      <c r="C107" s="182" t="s">
        <v>197</v>
      </c>
      <c r="D107" s="182" t="s">
        <v>167</v>
      </c>
      <c r="E107" s="183" t="s">
        <v>951</v>
      </c>
      <c r="F107" s="184" t="s">
        <v>952</v>
      </c>
      <c r="G107" s="185" t="s">
        <v>124</v>
      </c>
      <c r="H107" s="186">
        <v>20</v>
      </c>
      <c r="I107" s="187"/>
      <c r="J107" s="188">
        <f t="shared" si="0"/>
        <v>0</v>
      </c>
      <c r="K107" s="184" t="s">
        <v>366</v>
      </c>
      <c r="L107" s="42"/>
      <c r="M107" s="189" t="s">
        <v>21</v>
      </c>
      <c r="N107" s="190" t="s">
        <v>44</v>
      </c>
      <c r="O107" s="67"/>
      <c r="P107" s="191">
        <f t="shared" si="1"/>
        <v>0</v>
      </c>
      <c r="Q107" s="191">
        <v>0</v>
      </c>
      <c r="R107" s="191">
        <f t="shared" si="2"/>
        <v>0</v>
      </c>
      <c r="S107" s="191">
        <v>0</v>
      </c>
      <c r="T107" s="192">
        <f t="shared" si="3"/>
        <v>0</v>
      </c>
      <c r="U107" s="37"/>
      <c r="V107" s="37"/>
      <c r="W107" s="37"/>
      <c r="X107" s="37"/>
      <c r="Y107" s="37"/>
      <c r="Z107" s="37"/>
      <c r="AA107" s="37"/>
      <c r="AB107" s="37"/>
      <c r="AC107" s="37"/>
      <c r="AD107" s="37"/>
      <c r="AE107" s="37"/>
      <c r="AR107" s="193" t="s">
        <v>272</v>
      </c>
      <c r="AT107" s="193" t="s">
        <v>167</v>
      </c>
      <c r="AU107" s="193" t="s">
        <v>81</v>
      </c>
      <c r="AY107" s="20" t="s">
        <v>165</v>
      </c>
      <c r="BE107" s="194">
        <f t="shared" si="4"/>
        <v>0</v>
      </c>
      <c r="BF107" s="194">
        <f t="shared" si="5"/>
        <v>0</v>
      </c>
      <c r="BG107" s="194">
        <f t="shared" si="6"/>
        <v>0</v>
      </c>
      <c r="BH107" s="194">
        <f t="shared" si="7"/>
        <v>0</v>
      </c>
      <c r="BI107" s="194">
        <f t="shared" si="8"/>
        <v>0</v>
      </c>
      <c r="BJ107" s="20" t="s">
        <v>81</v>
      </c>
      <c r="BK107" s="194">
        <f t="shared" si="9"/>
        <v>0</v>
      </c>
      <c r="BL107" s="20" t="s">
        <v>272</v>
      </c>
      <c r="BM107" s="193" t="s">
        <v>231</v>
      </c>
    </row>
    <row r="108" spans="1:65" s="2" customFormat="1" ht="16.5" customHeight="1">
      <c r="A108" s="37"/>
      <c r="B108" s="38"/>
      <c r="C108" s="182" t="s">
        <v>203</v>
      </c>
      <c r="D108" s="182" t="s">
        <v>167</v>
      </c>
      <c r="E108" s="183" t="s">
        <v>953</v>
      </c>
      <c r="F108" s="184" t="s">
        <v>954</v>
      </c>
      <c r="G108" s="185" t="s">
        <v>124</v>
      </c>
      <c r="H108" s="186">
        <v>10</v>
      </c>
      <c r="I108" s="187"/>
      <c r="J108" s="188">
        <f t="shared" si="0"/>
        <v>0</v>
      </c>
      <c r="K108" s="184" t="s">
        <v>366</v>
      </c>
      <c r="L108" s="42"/>
      <c r="M108" s="189" t="s">
        <v>21</v>
      </c>
      <c r="N108" s="190" t="s">
        <v>44</v>
      </c>
      <c r="O108" s="67"/>
      <c r="P108" s="191">
        <f t="shared" si="1"/>
        <v>0</v>
      </c>
      <c r="Q108" s="191">
        <v>0</v>
      </c>
      <c r="R108" s="191">
        <f t="shared" si="2"/>
        <v>0</v>
      </c>
      <c r="S108" s="191">
        <v>0</v>
      </c>
      <c r="T108" s="192">
        <f t="shared" si="3"/>
        <v>0</v>
      </c>
      <c r="U108" s="37"/>
      <c r="V108" s="37"/>
      <c r="W108" s="37"/>
      <c r="X108" s="37"/>
      <c r="Y108" s="37"/>
      <c r="Z108" s="37"/>
      <c r="AA108" s="37"/>
      <c r="AB108" s="37"/>
      <c r="AC108" s="37"/>
      <c r="AD108" s="37"/>
      <c r="AE108" s="37"/>
      <c r="AR108" s="193" t="s">
        <v>272</v>
      </c>
      <c r="AT108" s="193" t="s">
        <v>167</v>
      </c>
      <c r="AU108" s="193" t="s">
        <v>81</v>
      </c>
      <c r="AY108" s="20" t="s">
        <v>165</v>
      </c>
      <c r="BE108" s="194">
        <f t="shared" si="4"/>
        <v>0</v>
      </c>
      <c r="BF108" s="194">
        <f t="shared" si="5"/>
        <v>0</v>
      </c>
      <c r="BG108" s="194">
        <f t="shared" si="6"/>
        <v>0</v>
      </c>
      <c r="BH108" s="194">
        <f t="shared" si="7"/>
        <v>0</v>
      </c>
      <c r="BI108" s="194">
        <f t="shared" si="8"/>
        <v>0</v>
      </c>
      <c r="BJ108" s="20" t="s">
        <v>81</v>
      </c>
      <c r="BK108" s="194">
        <f t="shared" si="9"/>
        <v>0</v>
      </c>
      <c r="BL108" s="20" t="s">
        <v>272</v>
      </c>
      <c r="BM108" s="193" t="s">
        <v>8</v>
      </c>
    </row>
    <row r="109" spans="1:65" s="2" customFormat="1" ht="16.5" customHeight="1">
      <c r="A109" s="37"/>
      <c r="B109" s="38"/>
      <c r="C109" s="182" t="s">
        <v>212</v>
      </c>
      <c r="D109" s="182" t="s">
        <v>167</v>
      </c>
      <c r="E109" s="183" t="s">
        <v>955</v>
      </c>
      <c r="F109" s="184" t="s">
        <v>956</v>
      </c>
      <c r="G109" s="185" t="s">
        <v>583</v>
      </c>
      <c r="H109" s="186">
        <v>6</v>
      </c>
      <c r="I109" s="187"/>
      <c r="J109" s="188">
        <f t="shared" si="0"/>
        <v>0</v>
      </c>
      <c r="K109" s="184" t="s">
        <v>366</v>
      </c>
      <c r="L109" s="42"/>
      <c r="M109" s="189" t="s">
        <v>21</v>
      </c>
      <c r="N109" s="190" t="s">
        <v>44</v>
      </c>
      <c r="O109" s="67"/>
      <c r="P109" s="191">
        <f t="shared" si="1"/>
        <v>0</v>
      </c>
      <c r="Q109" s="191">
        <v>0</v>
      </c>
      <c r="R109" s="191">
        <f t="shared" si="2"/>
        <v>0</v>
      </c>
      <c r="S109" s="191">
        <v>0</v>
      </c>
      <c r="T109" s="192">
        <f t="shared" si="3"/>
        <v>0</v>
      </c>
      <c r="U109" s="37"/>
      <c r="V109" s="37"/>
      <c r="W109" s="37"/>
      <c r="X109" s="37"/>
      <c r="Y109" s="37"/>
      <c r="Z109" s="37"/>
      <c r="AA109" s="37"/>
      <c r="AB109" s="37"/>
      <c r="AC109" s="37"/>
      <c r="AD109" s="37"/>
      <c r="AE109" s="37"/>
      <c r="AR109" s="193" t="s">
        <v>272</v>
      </c>
      <c r="AT109" s="193" t="s">
        <v>167</v>
      </c>
      <c r="AU109" s="193" t="s">
        <v>81</v>
      </c>
      <c r="AY109" s="20" t="s">
        <v>165</v>
      </c>
      <c r="BE109" s="194">
        <f t="shared" si="4"/>
        <v>0</v>
      </c>
      <c r="BF109" s="194">
        <f t="shared" si="5"/>
        <v>0</v>
      </c>
      <c r="BG109" s="194">
        <f t="shared" si="6"/>
        <v>0</v>
      </c>
      <c r="BH109" s="194">
        <f t="shared" si="7"/>
        <v>0</v>
      </c>
      <c r="BI109" s="194">
        <f t="shared" si="8"/>
        <v>0</v>
      </c>
      <c r="BJ109" s="20" t="s">
        <v>81</v>
      </c>
      <c r="BK109" s="194">
        <f t="shared" si="9"/>
        <v>0</v>
      </c>
      <c r="BL109" s="20" t="s">
        <v>272</v>
      </c>
      <c r="BM109" s="193" t="s">
        <v>257</v>
      </c>
    </row>
    <row r="110" spans="1:65" s="2" customFormat="1" ht="16.5" customHeight="1">
      <c r="A110" s="37"/>
      <c r="B110" s="38"/>
      <c r="C110" s="182" t="s">
        <v>219</v>
      </c>
      <c r="D110" s="182" t="s">
        <v>167</v>
      </c>
      <c r="E110" s="183" t="s">
        <v>957</v>
      </c>
      <c r="F110" s="184" t="s">
        <v>958</v>
      </c>
      <c r="G110" s="185" t="s">
        <v>583</v>
      </c>
      <c r="H110" s="186">
        <v>2</v>
      </c>
      <c r="I110" s="187"/>
      <c r="J110" s="188">
        <f t="shared" si="0"/>
        <v>0</v>
      </c>
      <c r="K110" s="184" t="s">
        <v>366</v>
      </c>
      <c r="L110" s="42"/>
      <c r="M110" s="189" t="s">
        <v>21</v>
      </c>
      <c r="N110" s="190" t="s">
        <v>44</v>
      </c>
      <c r="O110" s="67"/>
      <c r="P110" s="191">
        <f t="shared" si="1"/>
        <v>0</v>
      </c>
      <c r="Q110" s="191">
        <v>0</v>
      </c>
      <c r="R110" s="191">
        <f t="shared" si="2"/>
        <v>0</v>
      </c>
      <c r="S110" s="191">
        <v>0</v>
      </c>
      <c r="T110" s="192">
        <f t="shared" si="3"/>
        <v>0</v>
      </c>
      <c r="U110" s="37"/>
      <c r="V110" s="37"/>
      <c r="W110" s="37"/>
      <c r="X110" s="37"/>
      <c r="Y110" s="37"/>
      <c r="Z110" s="37"/>
      <c r="AA110" s="37"/>
      <c r="AB110" s="37"/>
      <c r="AC110" s="37"/>
      <c r="AD110" s="37"/>
      <c r="AE110" s="37"/>
      <c r="AR110" s="193" t="s">
        <v>272</v>
      </c>
      <c r="AT110" s="193" t="s">
        <v>167</v>
      </c>
      <c r="AU110" s="193" t="s">
        <v>81</v>
      </c>
      <c r="AY110" s="20" t="s">
        <v>165</v>
      </c>
      <c r="BE110" s="194">
        <f t="shared" si="4"/>
        <v>0</v>
      </c>
      <c r="BF110" s="194">
        <f t="shared" si="5"/>
        <v>0</v>
      </c>
      <c r="BG110" s="194">
        <f t="shared" si="6"/>
        <v>0</v>
      </c>
      <c r="BH110" s="194">
        <f t="shared" si="7"/>
        <v>0</v>
      </c>
      <c r="BI110" s="194">
        <f t="shared" si="8"/>
        <v>0</v>
      </c>
      <c r="BJ110" s="20" t="s">
        <v>81</v>
      </c>
      <c r="BK110" s="194">
        <f t="shared" si="9"/>
        <v>0</v>
      </c>
      <c r="BL110" s="20" t="s">
        <v>272</v>
      </c>
      <c r="BM110" s="193" t="s">
        <v>272</v>
      </c>
    </row>
    <row r="111" spans="1:65" s="2" customFormat="1" ht="16.5" customHeight="1">
      <c r="A111" s="37"/>
      <c r="B111" s="38"/>
      <c r="C111" s="182" t="s">
        <v>225</v>
      </c>
      <c r="D111" s="182" t="s">
        <v>167</v>
      </c>
      <c r="E111" s="183" t="s">
        <v>959</v>
      </c>
      <c r="F111" s="184" t="s">
        <v>960</v>
      </c>
      <c r="G111" s="185" t="s">
        <v>583</v>
      </c>
      <c r="H111" s="186">
        <v>6</v>
      </c>
      <c r="I111" s="187"/>
      <c r="J111" s="188">
        <f t="shared" si="0"/>
        <v>0</v>
      </c>
      <c r="K111" s="184" t="s">
        <v>366</v>
      </c>
      <c r="L111" s="42"/>
      <c r="M111" s="189" t="s">
        <v>21</v>
      </c>
      <c r="N111" s="190" t="s">
        <v>44</v>
      </c>
      <c r="O111" s="67"/>
      <c r="P111" s="191">
        <f t="shared" si="1"/>
        <v>0</v>
      </c>
      <c r="Q111" s="191">
        <v>0</v>
      </c>
      <c r="R111" s="191">
        <f t="shared" si="2"/>
        <v>0</v>
      </c>
      <c r="S111" s="191">
        <v>0</v>
      </c>
      <c r="T111" s="192">
        <f t="shared" si="3"/>
        <v>0</v>
      </c>
      <c r="U111" s="37"/>
      <c r="V111" s="37"/>
      <c r="W111" s="37"/>
      <c r="X111" s="37"/>
      <c r="Y111" s="37"/>
      <c r="Z111" s="37"/>
      <c r="AA111" s="37"/>
      <c r="AB111" s="37"/>
      <c r="AC111" s="37"/>
      <c r="AD111" s="37"/>
      <c r="AE111" s="37"/>
      <c r="AR111" s="193" t="s">
        <v>272</v>
      </c>
      <c r="AT111" s="193" t="s">
        <v>167</v>
      </c>
      <c r="AU111" s="193" t="s">
        <v>81</v>
      </c>
      <c r="AY111" s="20" t="s">
        <v>165</v>
      </c>
      <c r="BE111" s="194">
        <f t="shared" si="4"/>
        <v>0</v>
      </c>
      <c r="BF111" s="194">
        <f t="shared" si="5"/>
        <v>0</v>
      </c>
      <c r="BG111" s="194">
        <f t="shared" si="6"/>
        <v>0</v>
      </c>
      <c r="BH111" s="194">
        <f t="shared" si="7"/>
        <v>0</v>
      </c>
      <c r="BI111" s="194">
        <f t="shared" si="8"/>
        <v>0</v>
      </c>
      <c r="BJ111" s="20" t="s">
        <v>81</v>
      </c>
      <c r="BK111" s="194">
        <f t="shared" si="9"/>
        <v>0</v>
      </c>
      <c r="BL111" s="20" t="s">
        <v>272</v>
      </c>
      <c r="BM111" s="193" t="s">
        <v>285</v>
      </c>
    </row>
    <row r="112" spans="1:65" s="2" customFormat="1" ht="16.5" customHeight="1">
      <c r="A112" s="37"/>
      <c r="B112" s="38"/>
      <c r="C112" s="182" t="s">
        <v>231</v>
      </c>
      <c r="D112" s="182" t="s">
        <v>167</v>
      </c>
      <c r="E112" s="183" t="s">
        <v>961</v>
      </c>
      <c r="F112" s="184" t="s">
        <v>962</v>
      </c>
      <c r="G112" s="185" t="s">
        <v>583</v>
      </c>
      <c r="H112" s="186">
        <v>6</v>
      </c>
      <c r="I112" s="187"/>
      <c r="J112" s="188">
        <f t="shared" si="0"/>
        <v>0</v>
      </c>
      <c r="K112" s="184" t="s">
        <v>366</v>
      </c>
      <c r="L112" s="42"/>
      <c r="M112" s="189" t="s">
        <v>21</v>
      </c>
      <c r="N112" s="190" t="s">
        <v>44</v>
      </c>
      <c r="O112" s="67"/>
      <c r="P112" s="191">
        <f t="shared" si="1"/>
        <v>0</v>
      </c>
      <c r="Q112" s="191">
        <v>0</v>
      </c>
      <c r="R112" s="191">
        <f t="shared" si="2"/>
        <v>0</v>
      </c>
      <c r="S112" s="191">
        <v>0</v>
      </c>
      <c r="T112" s="192">
        <f t="shared" si="3"/>
        <v>0</v>
      </c>
      <c r="U112" s="37"/>
      <c r="V112" s="37"/>
      <c r="W112" s="37"/>
      <c r="X112" s="37"/>
      <c r="Y112" s="37"/>
      <c r="Z112" s="37"/>
      <c r="AA112" s="37"/>
      <c r="AB112" s="37"/>
      <c r="AC112" s="37"/>
      <c r="AD112" s="37"/>
      <c r="AE112" s="37"/>
      <c r="AR112" s="193" t="s">
        <v>272</v>
      </c>
      <c r="AT112" s="193" t="s">
        <v>167</v>
      </c>
      <c r="AU112" s="193" t="s">
        <v>81</v>
      </c>
      <c r="AY112" s="20" t="s">
        <v>165</v>
      </c>
      <c r="BE112" s="194">
        <f t="shared" si="4"/>
        <v>0</v>
      </c>
      <c r="BF112" s="194">
        <f t="shared" si="5"/>
        <v>0</v>
      </c>
      <c r="BG112" s="194">
        <f t="shared" si="6"/>
        <v>0</v>
      </c>
      <c r="BH112" s="194">
        <f t="shared" si="7"/>
        <v>0</v>
      </c>
      <c r="BI112" s="194">
        <f t="shared" si="8"/>
        <v>0</v>
      </c>
      <c r="BJ112" s="20" t="s">
        <v>81</v>
      </c>
      <c r="BK112" s="194">
        <f t="shared" si="9"/>
        <v>0</v>
      </c>
      <c r="BL112" s="20" t="s">
        <v>272</v>
      </c>
      <c r="BM112" s="193" t="s">
        <v>302</v>
      </c>
    </row>
    <row r="113" spans="1:65" s="2" customFormat="1" ht="16.5" customHeight="1">
      <c r="A113" s="37"/>
      <c r="B113" s="38"/>
      <c r="C113" s="182" t="s">
        <v>238</v>
      </c>
      <c r="D113" s="182" t="s">
        <v>167</v>
      </c>
      <c r="E113" s="183" t="s">
        <v>963</v>
      </c>
      <c r="F113" s="184" t="s">
        <v>964</v>
      </c>
      <c r="G113" s="185" t="s">
        <v>583</v>
      </c>
      <c r="H113" s="186">
        <v>20</v>
      </c>
      <c r="I113" s="187"/>
      <c r="J113" s="188">
        <f t="shared" si="0"/>
        <v>0</v>
      </c>
      <c r="K113" s="184" t="s">
        <v>366</v>
      </c>
      <c r="L113" s="42"/>
      <c r="M113" s="189" t="s">
        <v>21</v>
      </c>
      <c r="N113" s="190" t="s">
        <v>44</v>
      </c>
      <c r="O113" s="67"/>
      <c r="P113" s="191">
        <f t="shared" si="1"/>
        <v>0</v>
      </c>
      <c r="Q113" s="191">
        <v>0</v>
      </c>
      <c r="R113" s="191">
        <f t="shared" si="2"/>
        <v>0</v>
      </c>
      <c r="S113" s="191">
        <v>0</v>
      </c>
      <c r="T113" s="192">
        <f t="shared" si="3"/>
        <v>0</v>
      </c>
      <c r="U113" s="37"/>
      <c r="V113" s="37"/>
      <c r="W113" s="37"/>
      <c r="X113" s="37"/>
      <c r="Y113" s="37"/>
      <c r="Z113" s="37"/>
      <c r="AA113" s="37"/>
      <c r="AB113" s="37"/>
      <c r="AC113" s="37"/>
      <c r="AD113" s="37"/>
      <c r="AE113" s="37"/>
      <c r="AR113" s="193" t="s">
        <v>272</v>
      </c>
      <c r="AT113" s="193" t="s">
        <v>167</v>
      </c>
      <c r="AU113" s="193" t="s">
        <v>81</v>
      </c>
      <c r="AY113" s="20" t="s">
        <v>165</v>
      </c>
      <c r="BE113" s="194">
        <f t="shared" si="4"/>
        <v>0</v>
      </c>
      <c r="BF113" s="194">
        <f t="shared" si="5"/>
        <v>0</v>
      </c>
      <c r="BG113" s="194">
        <f t="shared" si="6"/>
        <v>0</v>
      </c>
      <c r="BH113" s="194">
        <f t="shared" si="7"/>
        <v>0</v>
      </c>
      <c r="BI113" s="194">
        <f t="shared" si="8"/>
        <v>0</v>
      </c>
      <c r="BJ113" s="20" t="s">
        <v>81</v>
      </c>
      <c r="BK113" s="194">
        <f t="shared" si="9"/>
        <v>0</v>
      </c>
      <c r="BL113" s="20" t="s">
        <v>272</v>
      </c>
      <c r="BM113" s="193" t="s">
        <v>318</v>
      </c>
    </row>
    <row r="114" spans="1:65" s="2" customFormat="1" ht="16.5" customHeight="1">
      <c r="A114" s="37"/>
      <c r="B114" s="38"/>
      <c r="C114" s="182" t="s">
        <v>8</v>
      </c>
      <c r="D114" s="182" t="s">
        <v>167</v>
      </c>
      <c r="E114" s="183" t="s">
        <v>965</v>
      </c>
      <c r="F114" s="184" t="s">
        <v>966</v>
      </c>
      <c r="G114" s="185" t="s">
        <v>124</v>
      </c>
      <c r="H114" s="186">
        <v>130</v>
      </c>
      <c r="I114" s="187"/>
      <c r="J114" s="188">
        <f t="shared" si="0"/>
        <v>0</v>
      </c>
      <c r="K114" s="184" t="s">
        <v>366</v>
      </c>
      <c r="L114" s="42"/>
      <c r="M114" s="189" t="s">
        <v>21</v>
      </c>
      <c r="N114" s="190" t="s">
        <v>44</v>
      </c>
      <c r="O114" s="67"/>
      <c r="P114" s="191">
        <f t="shared" si="1"/>
        <v>0</v>
      </c>
      <c r="Q114" s="191">
        <v>0</v>
      </c>
      <c r="R114" s="191">
        <f t="shared" si="2"/>
        <v>0</v>
      </c>
      <c r="S114" s="191">
        <v>0</v>
      </c>
      <c r="T114" s="192">
        <f t="shared" si="3"/>
        <v>0</v>
      </c>
      <c r="U114" s="37"/>
      <c r="V114" s="37"/>
      <c r="W114" s="37"/>
      <c r="X114" s="37"/>
      <c r="Y114" s="37"/>
      <c r="Z114" s="37"/>
      <c r="AA114" s="37"/>
      <c r="AB114" s="37"/>
      <c r="AC114" s="37"/>
      <c r="AD114" s="37"/>
      <c r="AE114" s="37"/>
      <c r="AR114" s="193" t="s">
        <v>272</v>
      </c>
      <c r="AT114" s="193" t="s">
        <v>167</v>
      </c>
      <c r="AU114" s="193" t="s">
        <v>81</v>
      </c>
      <c r="AY114" s="20" t="s">
        <v>165</v>
      </c>
      <c r="BE114" s="194">
        <f t="shared" si="4"/>
        <v>0</v>
      </c>
      <c r="BF114" s="194">
        <f t="shared" si="5"/>
        <v>0</v>
      </c>
      <c r="BG114" s="194">
        <f t="shared" si="6"/>
        <v>0</v>
      </c>
      <c r="BH114" s="194">
        <f t="shared" si="7"/>
        <v>0</v>
      </c>
      <c r="BI114" s="194">
        <f t="shared" si="8"/>
        <v>0</v>
      </c>
      <c r="BJ114" s="20" t="s">
        <v>81</v>
      </c>
      <c r="BK114" s="194">
        <f t="shared" si="9"/>
        <v>0</v>
      </c>
      <c r="BL114" s="20" t="s">
        <v>272</v>
      </c>
      <c r="BM114" s="193" t="s">
        <v>332</v>
      </c>
    </row>
    <row r="115" spans="1:65" s="2" customFormat="1" ht="16.5" customHeight="1">
      <c r="A115" s="37"/>
      <c r="B115" s="38"/>
      <c r="C115" s="182" t="s">
        <v>250</v>
      </c>
      <c r="D115" s="182" t="s">
        <v>167</v>
      </c>
      <c r="E115" s="183" t="s">
        <v>967</v>
      </c>
      <c r="F115" s="184" t="s">
        <v>968</v>
      </c>
      <c r="G115" s="185" t="s">
        <v>124</v>
      </c>
      <c r="H115" s="186">
        <v>170</v>
      </c>
      <c r="I115" s="187"/>
      <c r="J115" s="188">
        <f t="shared" si="0"/>
        <v>0</v>
      </c>
      <c r="K115" s="184" t="s">
        <v>366</v>
      </c>
      <c r="L115" s="42"/>
      <c r="M115" s="189" t="s">
        <v>21</v>
      </c>
      <c r="N115" s="190" t="s">
        <v>44</v>
      </c>
      <c r="O115" s="67"/>
      <c r="P115" s="191">
        <f t="shared" si="1"/>
        <v>0</v>
      </c>
      <c r="Q115" s="191">
        <v>0</v>
      </c>
      <c r="R115" s="191">
        <f t="shared" si="2"/>
        <v>0</v>
      </c>
      <c r="S115" s="191">
        <v>0</v>
      </c>
      <c r="T115" s="192">
        <f t="shared" si="3"/>
        <v>0</v>
      </c>
      <c r="U115" s="37"/>
      <c r="V115" s="37"/>
      <c r="W115" s="37"/>
      <c r="X115" s="37"/>
      <c r="Y115" s="37"/>
      <c r="Z115" s="37"/>
      <c r="AA115" s="37"/>
      <c r="AB115" s="37"/>
      <c r="AC115" s="37"/>
      <c r="AD115" s="37"/>
      <c r="AE115" s="37"/>
      <c r="AR115" s="193" t="s">
        <v>272</v>
      </c>
      <c r="AT115" s="193" t="s">
        <v>167</v>
      </c>
      <c r="AU115" s="193" t="s">
        <v>81</v>
      </c>
      <c r="AY115" s="20" t="s">
        <v>165</v>
      </c>
      <c r="BE115" s="194">
        <f t="shared" si="4"/>
        <v>0</v>
      </c>
      <c r="BF115" s="194">
        <f t="shared" si="5"/>
        <v>0</v>
      </c>
      <c r="BG115" s="194">
        <f t="shared" si="6"/>
        <v>0</v>
      </c>
      <c r="BH115" s="194">
        <f t="shared" si="7"/>
        <v>0</v>
      </c>
      <c r="BI115" s="194">
        <f t="shared" si="8"/>
        <v>0</v>
      </c>
      <c r="BJ115" s="20" t="s">
        <v>81</v>
      </c>
      <c r="BK115" s="194">
        <f t="shared" si="9"/>
        <v>0</v>
      </c>
      <c r="BL115" s="20" t="s">
        <v>272</v>
      </c>
      <c r="BM115" s="193" t="s">
        <v>346</v>
      </c>
    </row>
    <row r="116" spans="1:65" s="2" customFormat="1" ht="16.5" customHeight="1">
      <c r="A116" s="37"/>
      <c r="B116" s="38"/>
      <c r="C116" s="182" t="s">
        <v>257</v>
      </c>
      <c r="D116" s="182" t="s">
        <v>167</v>
      </c>
      <c r="E116" s="183" t="s">
        <v>969</v>
      </c>
      <c r="F116" s="184" t="s">
        <v>970</v>
      </c>
      <c r="G116" s="185" t="s">
        <v>124</v>
      </c>
      <c r="H116" s="186">
        <v>60</v>
      </c>
      <c r="I116" s="187"/>
      <c r="J116" s="188">
        <f t="shared" si="0"/>
        <v>0</v>
      </c>
      <c r="K116" s="184" t="s">
        <v>366</v>
      </c>
      <c r="L116" s="42"/>
      <c r="M116" s="189" t="s">
        <v>21</v>
      </c>
      <c r="N116" s="190" t="s">
        <v>44</v>
      </c>
      <c r="O116" s="67"/>
      <c r="P116" s="191">
        <f t="shared" si="1"/>
        <v>0</v>
      </c>
      <c r="Q116" s="191">
        <v>0</v>
      </c>
      <c r="R116" s="191">
        <f t="shared" si="2"/>
        <v>0</v>
      </c>
      <c r="S116" s="191">
        <v>0</v>
      </c>
      <c r="T116" s="192">
        <f t="shared" si="3"/>
        <v>0</v>
      </c>
      <c r="U116" s="37"/>
      <c r="V116" s="37"/>
      <c r="W116" s="37"/>
      <c r="X116" s="37"/>
      <c r="Y116" s="37"/>
      <c r="Z116" s="37"/>
      <c r="AA116" s="37"/>
      <c r="AB116" s="37"/>
      <c r="AC116" s="37"/>
      <c r="AD116" s="37"/>
      <c r="AE116" s="37"/>
      <c r="AR116" s="193" t="s">
        <v>272</v>
      </c>
      <c r="AT116" s="193" t="s">
        <v>167</v>
      </c>
      <c r="AU116" s="193" t="s">
        <v>81</v>
      </c>
      <c r="AY116" s="20" t="s">
        <v>165</v>
      </c>
      <c r="BE116" s="194">
        <f t="shared" si="4"/>
        <v>0</v>
      </c>
      <c r="BF116" s="194">
        <f t="shared" si="5"/>
        <v>0</v>
      </c>
      <c r="BG116" s="194">
        <f t="shared" si="6"/>
        <v>0</v>
      </c>
      <c r="BH116" s="194">
        <f t="shared" si="7"/>
        <v>0</v>
      </c>
      <c r="BI116" s="194">
        <f t="shared" si="8"/>
        <v>0</v>
      </c>
      <c r="BJ116" s="20" t="s">
        <v>81</v>
      </c>
      <c r="BK116" s="194">
        <f t="shared" si="9"/>
        <v>0</v>
      </c>
      <c r="BL116" s="20" t="s">
        <v>272</v>
      </c>
      <c r="BM116" s="193" t="s">
        <v>363</v>
      </c>
    </row>
    <row r="117" spans="1:65" s="2" customFormat="1" ht="16.5" customHeight="1">
      <c r="A117" s="37"/>
      <c r="B117" s="38"/>
      <c r="C117" s="182" t="s">
        <v>265</v>
      </c>
      <c r="D117" s="182" t="s">
        <v>167</v>
      </c>
      <c r="E117" s="183" t="s">
        <v>971</v>
      </c>
      <c r="F117" s="184" t="s">
        <v>972</v>
      </c>
      <c r="G117" s="185" t="s">
        <v>124</v>
      </c>
      <c r="H117" s="186">
        <v>55</v>
      </c>
      <c r="I117" s="187"/>
      <c r="J117" s="188">
        <f t="shared" si="0"/>
        <v>0</v>
      </c>
      <c r="K117" s="184" t="s">
        <v>366</v>
      </c>
      <c r="L117" s="42"/>
      <c r="M117" s="189" t="s">
        <v>21</v>
      </c>
      <c r="N117" s="190" t="s">
        <v>44</v>
      </c>
      <c r="O117" s="67"/>
      <c r="P117" s="191">
        <f t="shared" si="1"/>
        <v>0</v>
      </c>
      <c r="Q117" s="191">
        <v>0</v>
      </c>
      <c r="R117" s="191">
        <f t="shared" si="2"/>
        <v>0</v>
      </c>
      <c r="S117" s="191">
        <v>0</v>
      </c>
      <c r="T117" s="192">
        <f t="shared" si="3"/>
        <v>0</v>
      </c>
      <c r="U117" s="37"/>
      <c r="V117" s="37"/>
      <c r="W117" s="37"/>
      <c r="X117" s="37"/>
      <c r="Y117" s="37"/>
      <c r="Z117" s="37"/>
      <c r="AA117" s="37"/>
      <c r="AB117" s="37"/>
      <c r="AC117" s="37"/>
      <c r="AD117" s="37"/>
      <c r="AE117" s="37"/>
      <c r="AR117" s="193" t="s">
        <v>272</v>
      </c>
      <c r="AT117" s="193" t="s">
        <v>167</v>
      </c>
      <c r="AU117" s="193" t="s">
        <v>81</v>
      </c>
      <c r="AY117" s="20" t="s">
        <v>165</v>
      </c>
      <c r="BE117" s="194">
        <f t="shared" si="4"/>
        <v>0</v>
      </c>
      <c r="BF117" s="194">
        <f t="shared" si="5"/>
        <v>0</v>
      </c>
      <c r="BG117" s="194">
        <f t="shared" si="6"/>
        <v>0</v>
      </c>
      <c r="BH117" s="194">
        <f t="shared" si="7"/>
        <v>0</v>
      </c>
      <c r="BI117" s="194">
        <f t="shared" si="8"/>
        <v>0</v>
      </c>
      <c r="BJ117" s="20" t="s">
        <v>81</v>
      </c>
      <c r="BK117" s="194">
        <f t="shared" si="9"/>
        <v>0</v>
      </c>
      <c r="BL117" s="20" t="s">
        <v>272</v>
      </c>
      <c r="BM117" s="193" t="s">
        <v>377</v>
      </c>
    </row>
    <row r="118" spans="1:65" s="2" customFormat="1" ht="16.5" customHeight="1">
      <c r="A118" s="37"/>
      <c r="B118" s="38"/>
      <c r="C118" s="182" t="s">
        <v>272</v>
      </c>
      <c r="D118" s="182" t="s">
        <v>167</v>
      </c>
      <c r="E118" s="183" t="s">
        <v>973</v>
      </c>
      <c r="F118" s="184" t="s">
        <v>974</v>
      </c>
      <c r="G118" s="185" t="s">
        <v>583</v>
      </c>
      <c r="H118" s="186">
        <v>36</v>
      </c>
      <c r="I118" s="187"/>
      <c r="J118" s="188">
        <f t="shared" si="0"/>
        <v>0</v>
      </c>
      <c r="K118" s="184" t="s">
        <v>366</v>
      </c>
      <c r="L118" s="42"/>
      <c r="M118" s="189" t="s">
        <v>21</v>
      </c>
      <c r="N118" s="190" t="s">
        <v>44</v>
      </c>
      <c r="O118" s="67"/>
      <c r="P118" s="191">
        <f t="shared" si="1"/>
        <v>0</v>
      </c>
      <c r="Q118" s="191">
        <v>0</v>
      </c>
      <c r="R118" s="191">
        <f t="shared" si="2"/>
        <v>0</v>
      </c>
      <c r="S118" s="191">
        <v>0</v>
      </c>
      <c r="T118" s="192">
        <f t="shared" si="3"/>
        <v>0</v>
      </c>
      <c r="U118" s="37"/>
      <c r="V118" s="37"/>
      <c r="W118" s="37"/>
      <c r="X118" s="37"/>
      <c r="Y118" s="37"/>
      <c r="Z118" s="37"/>
      <c r="AA118" s="37"/>
      <c r="AB118" s="37"/>
      <c r="AC118" s="37"/>
      <c r="AD118" s="37"/>
      <c r="AE118" s="37"/>
      <c r="AR118" s="193" t="s">
        <v>272</v>
      </c>
      <c r="AT118" s="193" t="s">
        <v>167</v>
      </c>
      <c r="AU118" s="193" t="s">
        <v>81</v>
      </c>
      <c r="AY118" s="20" t="s">
        <v>165</v>
      </c>
      <c r="BE118" s="194">
        <f t="shared" si="4"/>
        <v>0</v>
      </c>
      <c r="BF118" s="194">
        <f t="shared" si="5"/>
        <v>0</v>
      </c>
      <c r="BG118" s="194">
        <f t="shared" si="6"/>
        <v>0</v>
      </c>
      <c r="BH118" s="194">
        <f t="shared" si="7"/>
        <v>0</v>
      </c>
      <c r="BI118" s="194">
        <f t="shared" si="8"/>
        <v>0</v>
      </c>
      <c r="BJ118" s="20" t="s">
        <v>81</v>
      </c>
      <c r="BK118" s="194">
        <f t="shared" si="9"/>
        <v>0</v>
      </c>
      <c r="BL118" s="20" t="s">
        <v>272</v>
      </c>
      <c r="BM118" s="193" t="s">
        <v>386</v>
      </c>
    </row>
    <row r="119" spans="1:65" s="2" customFormat="1" ht="16.5" customHeight="1">
      <c r="A119" s="37"/>
      <c r="B119" s="38"/>
      <c r="C119" s="182" t="s">
        <v>280</v>
      </c>
      <c r="D119" s="182" t="s">
        <v>167</v>
      </c>
      <c r="E119" s="183" t="s">
        <v>975</v>
      </c>
      <c r="F119" s="184" t="s">
        <v>976</v>
      </c>
      <c r="G119" s="185" t="s">
        <v>583</v>
      </c>
      <c r="H119" s="186">
        <v>4</v>
      </c>
      <c r="I119" s="187"/>
      <c r="J119" s="188">
        <f t="shared" si="0"/>
        <v>0</v>
      </c>
      <c r="K119" s="184" t="s">
        <v>366</v>
      </c>
      <c r="L119" s="42"/>
      <c r="M119" s="189" t="s">
        <v>21</v>
      </c>
      <c r="N119" s="190" t="s">
        <v>44</v>
      </c>
      <c r="O119" s="67"/>
      <c r="P119" s="191">
        <f t="shared" si="1"/>
        <v>0</v>
      </c>
      <c r="Q119" s="191">
        <v>0</v>
      </c>
      <c r="R119" s="191">
        <f t="shared" si="2"/>
        <v>0</v>
      </c>
      <c r="S119" s="191">
        <v>0</v>
      </c>
      <c r="T119" s="192">
        <f t="shared" si="3"/>
        <v>0</v>
      </c>
      <c r="U119" s="37"/>
      <c r="V119" s="37"/>
      <c r="W119" s="37"/>
      <c r="X119" s="37"/>
      <c r="Y119" s="37"/>
      <c r="Z119" s="37"/>
      <c r="AA119" s="37"/>
      <c r="AB119" s="37"/>
      <c r="AC119" s="37"/>
      <c r="AD119" s="37"/>
      <c r="AE119" s="37"/>
      <c r="AR119" s="193" t="s">
        <v>272</v>
      </c>
      <c r="AT119" s="193" t="s">
        <v>167</v>
      </c>
      <c r="AU119" s="193" t="s">
        <v>81</v>
      </c>
      <c r="AY119" s="20" t="s">
        <v>165</v>
      </c>
      <c r="BE119" s="194">
        <f t="shared" si="4"/>
        <v>0</v>
      </c>
      <c r="BF119" s="194">
        <f t="shared" si="5"/>
        <v>0</v>
      </c>
      <c r="BG119" s="194">
        <f t="shared" si="6"/>
        <v>0</v>
      </c>
      <c r="BH119" s="194">
        <f t="shared" si="7"/>
        <v>0</v>
      </c>
      <c r="BI119" s="194">
        <f t="shared" si="8"/>
        <v>0</v>
      </c>
      <c r="BJ119" s="20" t="s">
        <v>81</v>
      </c>
      <c r="BK119" s="194">
        <f t="shared" si="9"/>
        <v>0</v>
      </c>
      <c r="BL119" s="20" t="s">
        <v>272</v>
      </c>
      <c r="BM119" s="193" t="s">
        <v>396</v>
      </c>
    </row>
    <row r="120" spans="1:65" s="2" customFormat="1" ht="16.5" customHeight="1">
      <c r="A120" s="37"/>
      <c r="B120" s="38"/>
      <c r="C120" s="182" t="s">
        <v>285</v>
      </c>
      <c r="D120" s="182" t="s">
        <v>167</v>
      </c>
      <c r="E120" s="183" t="s">
        <v>977</v>
      </c>
      <c r="F120" s="184" t="s">
        <v>978</v>
      </c>
      <c r="G120" s="185" t="s">
        <v>583</v>
      </c>
      <c r="H120" s="186">
        <v>3</v>
      </c>
      <c r="I120" s="187"/>
      <c r="J120" s="188">
        <f t="shared" si="0"/>
        <v>0</v>
      </c>
      <c r="K120" s="184" t="s">
        <v>366</v>
      </c>
      <c r="L120" s="42"/>
      <c r="M120" s="189" t="s">
        <v>21</v>
      </c>
      <c r="N120" s="190" t="s">
        <v>44</v>
      </c>
      <c r="O120" s="67"/>
      <c r="P120" s="191">
        <f t="shared" si="1"/>
        <v>0</v>
      </c>
      <c r="Q120" s="191">
        <v>0</v>
      </c>
      <c r="R120" s="191">
        <f t="shared" si="2"/>
        <v>0</v>
      </c>
      <c r="S120" s="191">
        <v>0</v>
      </c>
      <c r="T120" s="192">
        <f t="shared" si="3"/>
        <v>0</v>
      </c>
      <c r="U120" s="37"/>
      <c r="V120" s="37"/>
      <c r="W120" s="37"/>
      <c r="X120" s="37"/>
      <c r="Y120" s="37"/>
      <c r="Z120" s="37"/>
      <c r="AA120" s="37"/>
      <c r="AB120" s="37"/>
      <c r="AC120" s="37"/>
      <c r="AD120" s="37"/>
      <c r="AE120" s="37"/>
      <c r="AR120" s="193" t="s">
        <v>272</v>
      </c>
      <c r="AT120" s="193" t="s">
        <v>167</v>
      </c>
      <c r="AU120" s="193" t="s">
        <v>81</v>
      </c>
      <c r="AY120" s="20" t="s">
        <v>165</v>
      </c>
      <c r="BE120" s="194">
        <f t="shared" si="4"/>
        <v>0</v>
      </c>
      <c r="BF120" s="194">
        <f t="shared" si="5"/>
        <v>0</v>
      </c>
      <c r="BG120" s="194">
        <f t="shared" si="6"/>
        <v>0</v>
      </c>
      <c r="BH120" s="194">
        <f t="shared" si="7"/>
        <v>0</v>
      </c>
      <c r="BI120" s="194">
        <f t="shared" si="8"/>
        <v>0</v>
      </c>
      <c r="BJ120" s="20" t="s">
        <v>81</v>
      </c>
      <c r="BK120" s="194">
        <f t="shared" si="9"/>
        <v>0</v>
      </c>
      <c r="BL120" s="20" t="s">
        <v>272</v>
      </c>
      <c r="BM120" s="193" t="s">
        <v>409</v>
      </c>
    </row>
    <row r="121" spans="1:65" s="2" customFormat="1" ht="16.5" customHeight="1">
      <c r="A121" s="37"/>
      <c r="B121" s="38"/>
      <c r="C121" s="182" t="s">
        <v>291</v>
      </c>
      <c r="D121" s="182" t="s">
        <v>167</v>
      </c>
      <c r="E121" s="183" t="s">
        <v>979</v>
      </c>
      <c r="F121" s="184" t="s">
        <v>980</v>
      </c>
      <c r="G121" s="185" t="s">
        <v>389</v>
      </c>
      <c r="H121" s="186">
        <v>1</v>
      </c>
      <c r="I121" s="187"/>
      <c r="J121" s="188">
        <f t="shared" si="0"/>
        <v>0</v>
      </c>
      <c r="K121" s="184" t="s">
        <v>366</v>
      </c>
      <c r="L121" s="42"/>
      <c r="M121" s="189" t="s">
        <v>21</v>
      </c>
      <c r="N121" s="190" t="s">
        <v>44</v>
      </c>
      <c r="O121" s="67"/>
      <c r="P121" s="191">
        <f t="shared" si="1"/>
        <v>0</v>
      </c>
      <c r="Q121" s="191">
        <v>0</v>
      </c>
      <c r="R121" s="191">
        <f t="shared" si="2"/>
        <v>0</v>
      </c>
      <c r="S121" s="191">
        <v>0</v>
      </c>
      <c r="T121" s="192">
        <f t="shared" si="3"/>
        <v>0</v>
      </c>
      <c r="U121" s="37"/>
      <c r="V121" s="37"/>
      <c r="W121" s="37"/>
      <c r="X121" s="37"/>
      <c r="Y121" s="37"/>
      <c r="Z121" s="37"/>
      <c r="AA121" s="37"/>
      <c r="AB121" s="37"/>
      <c r="AC121" s="37"/>
      <c r="AD121" s="37"/>
      <c r="AE121" s="37"/>
      <c r="AR121" s="193" t="s">
        <v>272</v>
      </c>
      <c r="AT121" s="193" t="s">
        <v>167</v>
      </c>
      <c r="AU121" s="193" t="s">
        <v>81</v>
      </c>
      <c r="AY121" s="20" t="s">
        <v>165</v>
      </c>
      <c r="BE121" s="194">
        <f t="shared" si="4"/>
        <v>0</v>
      </c>
      <c r="BF121" s="194">
        <f t="shared" si="5"/>
        <v>0</v>
      </c>
      <c r="BG121" s="194">
        <f t="shared" si="6"/>
        <v>0</v>
      </c>
      <c r="BH121" s="194">
        <f t="shared" si="7"/>
        <v>0</v>
      </c>
      <c r="BI121" s="194">
        <f t="shared" si="8"/>
        <v>0</v>
      </c>
      <c r="BJ121" s="20" t="s">
        <v>81</v>
      </c>
      <c r="BK121" s="194">
        <f t="shared" si="9"/>
        <v>0</v>
      </c>
      <c r="BL121" s="20" t="s">
        <v>272</v>
      </c>
      <c r="BM121" s="193" t="s">
        <v>420</v>
      </c>
    </row>
    <row r="122" spans="1:65" s="12" customFormat="1" ht="25.9" customHeight="1">
      <c r="B122" s="166"/>
      <c r="C122" s="167"/>
      <c r="D122" s="168" t="s">
        <v>72</v>
      </c>
      <c r="E122" s="169" t="s">
        <v>981</v>
      </c>
      <c r="F122" s="169" t="s">
        <v>982</v>
      </c>
      <c r="G122" s="167"/>
      <c r="H122" s="167"/>
      <c r="I122" s="170"/>
      <c r="J122" s="171">
        <f>BK122</f>
        <v>0</v>
      </c>
      <c r="K122" s="167"/>
      <c r="L122" s="172"/>
      <c r="M122" s="173"/>
      <c r="N122" s="174"/>
      <c r="O122" s="174"/>
      <c r="P122" s="175">
        <f>SUM(P123:P136)</f>
        <v>0</v>
      </c>
      <c r="Q122" s="174"/>
      <c r="R122" s="175">
        <f>SUM(R123:R136)</f>
        <v>0</v>
      </c>
      <c r="S122" s="174"/>
      <c r="T122" s="176">
        <f>SUM(T123:T136)</f>
        <v>0</v>
      </c>
      <c r="AR122" s="177" t="s">
        <v>81</v>
      </c>
      <c r="AT122" s="178" t="s">
        <v>72</v>
      </c>
      <c r="AU122" s="178" t="s">
        <v>73</v>
      </c>
      <c r="AY122" s="177" t="s">
        <v>165</v>
      </c>
      <c r="BK122" s="179">
        <f>SUM(BK123:BK136)</f>
        <v>0</v>
      </c>
    </row>
    <row r="123" spans="1:65" s="2" customFormat="1" ht="16.5" customHeight="1">
      <c r="A123" s="37"/>
      <c r="B123" s="38"/>
      <c r="C123" s="245" t="s">
        <v>302</v>
      </c>
      <c r="D123" s="245" t="s">
        <v>410</v>
      </c>
      <c r="E123" s="246" t="s">
        <v>983</v>
      </c>
      <c r="F123" s="247" t="s">
        <v>984</v>
      </c>
      <c r="G123" s="248" t="s">
        <v>687</v>
      </c>
      <c r="H123" s="249">
        <v>20</v>
      </c>
      <c r="I123" s="250"/>
      <c r="J123" s="251">
        <f t="shared" ref="J123:J136" si="10">ROUND(I123*H123,2)</f>
        <v>0</v>
      </c>
      <c r="K123" s="247" t="s">
        <v>366</v>
      </c>
      <c r="L123" s="252"/>
      <c r="M123" s="253" t="s">
        <v>21</v>
      </c>
      <c r="N123" s="254" t="s">
        <v>44</v>
      </c>
      <c r="O123" s="67"/>
      <c r="P123" s="191">
        <f t="shared" ref="P123:P136" si="11">O123*H123</f>
        <v>0</v>
      </c>
      <c r="Q123" s="191">
        <v>0</v>
      </c>
      <c r="R123" s="191">
        <f t="shared" ref="R123:R136" si="12">Q123*H123</f>
        <v>0</v>
      </c>
      <c r="S123" s="191">
        <v>0</v>
      </c>
      <c r="T123" s="192">
        <f t="shared" ref="T123:T136" si="13">S123*H123</f>
        <v>0</v>
      </c>
      <c r="U123" s="37"/>
      <c r="V123" s="37"/>
      <c r="W123" s="37"/>
      <c r="X123" s="37"/>
      <c r="Y123" s="37"/>
      <c r="Z123" s="37"/>
      <c r="AA123" s="37"/>
      <c r="AB123" s="37"/>
      <c r="AC123" s="37"/>
      <c r="AD123" s="37"/>
      <c r="AE123" s="37"/>
      <c r="AR123" s="193" t="s">
        <v>386</v>
      </c>
      <c r="AT123" s="193" t="s">
        <v>410</v>
      </c>
      <c r="AU123" s="193" t="s">
        <v>81</v>
      </c>
      <c r="AY123" s="20" t="s">
        <v>165</v>
      </c>
      <c r="BE123" s="194">
        <f t="shared" ref="BE123:BE136" si="14">IF(N123="základní",J123,0)</f>
        <v>0</v>
      </c>
      <c r="BF123" s="194">
        <f t="shared" ref="BF123:BF136" si="15">IF(N123="snížená",J123,0)</f>
        <v>0</v>
      </c>
      <c r="BG123" s="194">
        <f t="shared" ref="BG123:BG136" si="16">IF(N123="zákl. přenesená",J123,0)</f>
        <v>0</v>
      </c>
      <c r="BH123" s="194">
        <f t="shared" ref="BH123:BH136" si="17">IF(N123="sníž. přenesená",J123,0)</f>
        <v>0</v>
      </c>
      <c r="BI123" s="194">
        <f t="shared" ref="BI123:BI136" si="18">IF(N123="nulová",J123,0)</f>
        <v>0</v>
      </c>
      <c r="BJ123" s="20" t="s">
        <v>81</v>
      </c>
      <c r="BK123" s="194">
        <f t="shared" ref="BK123:BK136" si="19">ROUND(I123*H123,2)</f>
        <v>0</v>
      </c>
      <c r="BL123" s="20" t="s">
        <v>272</v>
      </c>
      <c r="BM123" s="193" t="s">
        <v>429</v>
      </c>
    </row>
    <row r="124" spans="1:65" s="2" customFormat="1" ht="16.5" customHeight="1">
      <c r="A124" s="37"/>
      <c r="B124" s="38"/>
      <c r="C124" s="245" t="s">
        <v>7</v>
      </c>
      <c r="D124" s="245" t="s">
        <v>410</v>
      </c>
      <c r="E124" s="246" t="s">
        <v>985</v>
      </c>
      <c r="F124" s="247" t="s">
        <v>986</v>
      </c>
      <c r="G124" s="248" t="s">
        <v>124</v>
      </c>
      <c r="H124" s="249">
        <v>20</v>
      </c>
      <c r="I124" s="250"/>
      <c r="J124" s="251">
        <f t="shared" si="10"/>
        <v>0</v>
      </c>
      <c r="K124" s="247" t="s">
        <v>366</v>
      </c>
      <c r="L124" s="252"/>
      <c r="M124" s="253" t="s">
        <v>21</v>
      </c>
      <c r="N124" s="254" t="s">
        <v>44</v>
      </c>
      <c r="O124" s="67"/>
      <c r="P124" s="191">
        <f t="shared" si="11"/>
        <v>0</v>
      </c>
      <c r="Q124" s="191">
        <v>0</v>
      </c>
      <c r="R124" s="191">
        <f t="shared" si="12"/>
        <v>0</v>
      </c>
      <c r="S124" s="191">
        <v>0</v>
      </c>
      <c r="T124" s="192">
        <f t="shared" si="13"/>
        <v>0</v>
      </c>
      <c r="U124" s="37"/>
      <c r="V124" s="37"/>
      <c r="W124" s="37"/>
      <c r="X124" s="37"/>
      <c r="Y124" s="37"/>
      <c r="Z124" s="37"/>
      <c r="AA124" s="37"/>
      <c r="AB124" s="37"/>
      <c r="AC124" s="37"/>
      <c r="AD124" s="37"/>
      <c r="AE124" s="37"/>
      <c r="AR124" s="193" t="s">
        <v>386</v>
      </c>
      <c r="AT124" s="193" t="s">
        <v>410</v>
      </c>
      <c r="AU124" s="193" t="s">
        <v>81</v>
      </c>
      <c r="AY124" s="20" t="s">
        <v>165</v>
      </c>
      <c r="BE124" s="194">
        <f t="shared" si="14"/>
        <v>0</v>
      </c>
      <c r="BF124" s="194">
        <f t="shared" si="15"/>
        <v>0</v>
      </c>
      <c r="BG124" s="194">
        <f t="shared" si="16"/>
        <v>0</v>
      </c>
      <c r="BH124" s="194">
        <f t="shared" si="17"/>
        <v>0</v>
      </c>
      <c r="BI124" s="194">
        <f t="shared" si="18"/>
        <v>0</v>
      </c>
      <c r="BJ124" s="20" t="s">
        <v>81</v>
      </c>
      <c r="BK124" s="194">
        <f t="shared" si="19"/>
        <v>0</v>
      </c>
      <c r="BL124" s="20" t="s">
        <v>272</v>
      </c>
      <c r="BM124" s="193" t="s">
        <v>439</v>
      </c>
    </row>
    <row r="125" spans="1:65" s="2" customFormat="1" ht="16.5" customHeight="1">
      <c r="A125" s="37"/>
      <c r="B125" s="38"/>
      <c r="C125" s="245" t="s">
        <v>318</v>
      </c>
      <c r="D125" s="245" t="s">
        <v>410</v>
      </c>
      <c r="E125" s="246" t="s">
        <v>987</v>
      </c>
      <c r="F125" s="247" t="s">
        <v>988</v>
      </c>
      <c r="G125" s="248" t="s">
        <v>124</v>
      </c>
      <c r="H125" s="249">
        <v>10</v>
      </c>
      <c r="I125" s="250"/>
      <c r="J125" s="251">
        <f t="shared" si="10"/>
        <v>0</v>
      </c>
      <c r="K125" s="247" t="s">
        <v>366</v>
      </c>
      <c r="L125" s="252"/>
      <c r="M125" s="253" t="s">
        <v>21</v>
      </c>
      <c r="N125" s="254" t="s">
        <v>44</v>
      </c>
      <c r="O125" s="67"/>
      <c r="P125" s="191">
        <f t="shared" si="11"/>
        <v>0</v>
      </c>
      <c r="Q125" s="191">
        <v>0</v>
      </c>
      <c r="R125" s="191">
        <f t="shared" si="12"/>
        <v>0</v>
      </c>
      <c r="S125" s="191">
        <v>0</v>
      </c>
      <c r="T125" s="192">
        <f t="shared" si="13"/>
        <v>0</v>
      </c>
      <c r="U125" s="37"/>
      <c r="V125" s="37"/>
      <c r="W125" s="37"/>
      <c r="X125" s="37"/>
      <c r="Y125" s="37"/>
      <c r="Z125" s="37"/>
      <c r="AA125" s="37"/>
      <c r="AB125" s="37"/>
      <c r="AC125" s="37"/>
      <c r="AD125" s="37"/>
      <c r="AE125" s="37"/>
      <c r="AR125" s="193" t="s">
        <v>386</v>
      </c>
      <c r="AT125" s="193" t="s">
        <v>410</v>
      </c>
      <c r="AU125" s="193" t="s">
        <v>81</v>
      </c>
      <c r="AY125" s="20" t="s">
        <v>165</v>
      </c>
      <c r="BE125" s="194">
        <f t="shared" si="14"/>
        <v>0</v>
      </c>
      <c r="BF125" s="194">
        <f t="shared" si="15"/>
        <v>0</v>
      </c>
      <c r="BG125" s="194">
        <f t="shared" si="16"/>
        <v>0</v>
      </c>
      <c r="BH125" s="194">
        <f t="shared" si="17"/>
        <v>0</v>
      </c>
      <c r="BI125" s="194">
        <f t="shared" si="18"/>
        <v>0</v>
      </c>
      <c r="BJ125" s="20" t="s">
        <v>81</v>
      </c>
      <c r="BK125" s="194">
        <f t="shared" si="19"/>
        <v>0</v>
      </c>
      <c r="BL125" s="20" t="s">
        <v>272</v>
      </c>
      <c r="BM125" s="193" t="s">
        <v>451</v>
      </c>
    </row>
    <row r="126" spans="1:65" s="2" customFormat="1" ht="16.5" customHeight="1">
      <c r="A126" s="37"/>
      <c r="B126" s="38"/>
      <c r="C126" s="245" t="s">
        <v>324</v>
      </c>
      <c r="D126" s="245" t="s">
        <v>410</v>
      </c>
      <c r="E126" s="246" t="s">
        <v>989</v>
      </c>
      <c r="F126" s="247" t="s">
        <v>990</v>
      </c>
      <c r="G126" s="248" t="s">
        <v>124</v>
      </c>
      <c r="H126" s="249">
        <v>189</v>
      </c>
      <c r="I126" s="250"/>
      <c r="J126" s="251">
        <f t="shared" si="10"/>
        <v>0</v>
      </c>
      <c r="K126" s="247" t="s">
        <v>366</v>
      </c>
      <c r="L126" s="252"/>
      <c r="M126" s="253" t="s">
        <v>21</v>
      </c>
      <c r="N126" s="254" t="s">
        <v>44</v>
      </c>
      <c r="O126" s="67"/>
      <c r="P126" s="191">
        <f t="shared" si="11"/>
        <v>0</v>
      </c>
      <c r="Q126" s="191">
        <v>0</v>
      </c>
      <c r="R126" s="191">
        <f t="shared" si="12"/>
        <v>0</v>
      </c>
      <c r="S126" s="191">
        <v>0</v>
      </c>
      <c r="T126" s="192">
        <f t="shared" si="13"/>
        <v>0</v>
      </c>
      <c r="U126" s="37"/>
      <c r="V126" s="37"/>
      <c r="W126" s="37"/>
      <c r="X126" s="37"/>
      <c r="Y126" s="37"/>
      <c r="Z126" s="37"/>
      <c r="AA126" s="37"/>
      <c r="AB126" s="37"/>
      <c r="AC126" s="37"/>
      <c r="AD126" s="37"/>
      <c r="AE126" s="37"/>
      <c r="AR126" s="193" t="s">
        <v>386</v>
      </c>
      <c r="AT126" s="193" t="s">
        <v>410</v>
      </c>
      <c r="AU126" s="193" t="s">
        <v>81</v>
      </c>
      <c r="AY126" s="20" t="s">
        <v>165</v>
      </c>
      <c r="BE126" s="194">
        <f t="shared" si="14"/>
        <v>0</v>
      </c>
      <c r="BF126" s="194">
        <f t="shared" si="15"/>
        <v>0</v>
      </c>
      <c r="BG126" s="194">
        <f t="shared" si="16"/>
        <v>0</v>
      </c>
      <c r="BH126" s="194">
        <f t="shared" si="17"/>
        <v>0</v>
      </c>
      <c r="BI126" s="194">
        <f t="shared" si="18"/>
        <v>0</v>
      </c>
      <c r="BJ126" s="20" t="s">
        <v>81</v>
      </c>
      <c r="BK126" s="194">
        <f t="shared" si="19"/>
        <v>0</v>
      </c>
      <c r="BL126" s="20" t="s">
        <v>272</v>
      </c>
      <c r="BM126" s="193" t="s">
        <v>463</v>
      </c>
    </row>
    <row r="127" spans="1:65" s="2" customFormat="1" ht="16.5" customHeight="1">
      <c r="A127" s="37"/>
      <c r="B127" s="38"/>
      <c r="C127" s="245" t="s">
        <v>332</v>
      </c>
      <c r="D127" s="245" t="s">
        <v>410</v>
      </c>
      <c r="E127" s="246" t="s">
        <v>991</v>
      </c>
      <c r="F127" s="247" t="s">
        <v>992</v>
      </c>
      <c r="G127" s="248" t="s">
        <v>124</v>
      </c>
      <c r="H127" s="249">
        <v>21</v>
      </c>
      <c r="I127" s="250"/>
      <c r="J127" s="251">
        <f t="shared" si="10"/>
        <v>0</v>
      </c>
      <c r="K127" s="247" t="s">
        <v>366</v>
      </c>
      <c r="L127" s="252"/>
      <c r="M127" s="253" t="s">
        <v>21</v>
      </c>
      <c r="N127" s="254" t="s">
        <v>44</v>
      </c>
      <c r="O127" s="67"/>
      <c r="P127" s="191">
        <f t="shared" si="11"/>
        <v>0</v>
      </c>
      <c r="Q127" s="191">
        <v>0</v>
      </c>
      <c r="R127" s="191">
        <f t="shared" si="12"/>
        <v>0</v>
      </c>
      <c r="S127" s="191">
        <v>0</v>
      </c>
      <c r="T127" s="192">
        <f t="shared" si="13"/>
        <v>0</v>
      </c>
      <c r="U127" s="37"/>
      <c r="V127" s="37"/>
      <c r="W127" s="37"/>
      <c r="X127" s="37"/>
      <c r="Y127" s="37"/>
      <c r="Z127" s="37"/>
      <c r="AA127" s="37"/>
      <c r="AB127" s="37"/>
      <c r="AC127" s="37"/>
      <c r="AD127" s="37"/>
      <c r="AE127" s="37"/>
      <c r="AR127" s="193" t="s">
        <v>386</v>
      </c>
      <c r="AT127" s="193" t="s">
        <v>410</v>
      </c>
      <c r="AU127" s="193" t="s">
        <v>81</v>
      </c>
      <c r="AY127" s="20" t="s">
        <v>165</v>
      </c>
      <c r="BE127" s="194">
        <f t="shared" si="14"/>
        <v>0</v>
      </c>
      <c r="BF127" s="194">
        <f t="shared" si="15"/>
        <v>0</v>
      </c>
      <c r="BG127" s="194">
        <f t="shared" si="16"/>
        <v>0</v>
      </c>
      <c r="BH127" s="194">
        <f t="shared" si="17"/>
        <v>0</v>
      </c>
      <c r="BI127" s="194">
        <f t="shared" si="18"/>
        <v>0</v>
      </c>
      <c r="BJ127" s="20" t="s">
        <v>81</v>
      </c>
      <c r="BK127" s="194">
        <f t="shared" si="19"/>
        <v>0</v>
      </c>
      <c r="BL127" s="20" t="s">
        <v>272</v>
      </c>
      <c r="BM127" s="193" t="s">
        <v>474</v>
      </c>
    </row>
    <row r="128" spans="1:65" s="2" customFormat="1" ht="16.5" customHeight="1">
      <c r="A128" s="37"/>
      <c r="B128" s="38"/>
      <c r="C128" s="245" t="s">
        <v>339</v>
      </c>
      <c r="D128" s="245" t="s">
        <v>410</v>
      </c>
      <c r="E128" s="246" t="s">
        <v>993</v>
      </c>
      <c r="F128" s="247" t="s">
        <v>994</v>
      </c>
      <c r="G128" s="248" t="s">
        <v>583</v>
      </c>
      <c r="H128" s="249">
        <v>2</v>
      </c>
      <c r="I128" s="250"/>
      <c r="J128" s="251">
        <f t="shared" si="10"/>
        <v>0</v>
      </c>
      <c r="K128" s="247" t="s">
        <v>366</v>
      </c>
      <c r="L128" s="252"/>
      <c r="M128" s="253" t="s">
        <v>21</v>
      </c>
      <c r="N128" s="254" t="s">
        <v>44</v>
      </c>
      <c r="O128" s="67"/>
      <c r="P128" s="191">
        <f t="shared" si="11"/>
        <v>0</v>
      </c>
      <c r="Q128" s="191">
        <v>0</v>
      </c>
      <c r="R128" s="191">
        <f t="shared" si="12"/>
        <v>0</v>
      </c>
      <c r="S128" s="191">
        <v>0</v>
      </c>
      <c r="T128" s="192">
        <f t="shared" si="13"/>
        <v>0</v>
      </c>
      <c r="U128" s="37"/>
      <c r="V128" s="37"/>
      <c r="W128" s="37"/>
      <c r="X128" s="37"/>
      <c r="Y128" s="37"/>
      <c r="Z128" s="37"/>
      <c r="AA128" s="37"/>
      <c r="AB128" s="37"/>
      <c r="AC128" s="37"/>
      <c r="AD128" s="37"/>
      <c r="AE128" s="37"/>
      <c r="AR128" s="193" t="s">
        <v>386</v>
      </c>
      <c r="AT128" s="193" t="s">
        <v>410</v>
      </c>
      <c r="AU128" s="193" t="s">
        <v>81</v>
      </c>
      <c r="AY128" s="20" t="s">
        <v>165</v>
      </c>
      <c r="BE128" s="194">
        <f t="shared" si="14"/>
        <v>0</v>
      </c>
      <c r="BF128" s="194">
        <f t="shared" si="15"/>
        <v>0</v>
      </c>
      <c r="BG128" s="194">
        <f t="shared" si="16"/>
        <v>0</v>
      </c>
      <c r="BH128" s="194">
        <f t="shared" si="17"/>
        <v>0</v>
      </c>
      <c r="BI128" s="194">
        <f t="shared" si="18"/>
        <v>0</v>
      </c>
      <c r="BJ128" s="20" t="s">
        <v>81</v>
      </c>
      <c r="BK128" s="194">
        <f t="shared" si="19"/>
        <v>0</v>
      </c>
      <c r="BL128" s="20" t="s">
        <v>272</v>
      </c>
      <c r="BM128" s="193" t="s">
        <v>301</v>
      </c>
    </row>
    <row r="129" spans="1:65" s="2" customFormat="1" ht="16.5" customHeight="1">
      <c r="A129" s="37"/>
      <c r="B129" s="38"/>
      <c r="C129" s="245" t="s">
        <v>346</v>
      </c>
      <c r="D129" s="245" t="s">
        <v>410</v>
      </c>
      <c r="E129" s="246" t="s">
        <v>995</v>
      </c>
      <c r="F129" s="247" t="s">
        <v>996</v>
      </c>
      <c r="G129" s="248" t="s">
        <v>583</v>
      </c>
      <c r="H129" s="249">
        <v>6</v>
      </c>
      <c r="I129" s="250"/>
      <c r="J129" s="251">
        <f t="shared" si="10"/>
        <v>0</v>
      </c>
      <c r="K129" s="247" t="s">
        <v>366</v>
      </c>
      <c r="L129" s="252"/>
      <c r="M129" s="253" t="s">
        <v>21</v>
      </c>
      <c r="N129" s="254" t="s">
        <v>44</v>
      </c>
      <c r="O129" s="67"/>
      <c r="P129" s="191">
        <f t="shared" si="11"/>
        <v>0</v>
      </c>
      <c r="Q129" s="191">
        <v>0</v>
      </c>
      <c r="R129" s="191">
        <f t="shared" si="12"/>
        <v>0</v>
      </c>
      <c r="S129" s="191">
        <v>0</v>
      </c>
      <c r="T129" s="192">
        <f t="shared" si="13"/>
        <v>0</v>
      </c>
      <c r="U129" s="37"/>
      <c r="V129" s="37"/>
      <c r="W129" s="37"/>
      <c r="X129" s="37"/>
      <c r="Y129" s="37"/>
      <c r="Z129" s="37"/>
      <c r="AA129" s="37"/>
      <c r="AB129" s="37"/>
      <c r="AC129" s="37"/>
      <c r="AD129" s="37"/>
      <c r="AE129" s="37"/>
      <c r="AR129" s="193" t="s">
        <v>386</v>
      </c>
      <c r="AT129" s="193" t="s">
        <v>410</v>
      </c>
      <c r="AU129" s="193" t="s">
        <v>81</v>
      </c>
      <c r="AY129" s="20" t="s">
        <v>165</v>
      </c>
      <c r="BE129" s="194">
        <f t="shared" si="14"/>
        <v>0</v>
      </c>
      <c r="BF129" s="194">
        <f t="shared" si="15"/>
        <v>0</v>
      </c>
      <c r="BG129" s="194">
        <f t="shared" si="16"/>
        <v>0</v>
      </c>
      <c r="BH129" s="194">
        <f t="shared" si="17"/>
        <v>0</v>
      </c>
      <c r="BI129" s="194">
        <f t="shared" si="18"/>
        <v>0</v>
      </c>
      <c r="BJ129" s="20" t="s">
        <v>81</v>
      </c>
      <c r="BK129" s="194">
        <f t="shared" si="19"/>
        <v>0</v>
      </c>
      <c r="BL129" s="20" t="s">
        <v>272</v>
      </c>
      <c r="BM129" s="193" t="s">
        <v>500</v>
      </c>
    </row>
    <row r="130" spans="1:65" s="2" customFormat="1" ht="16.5" customHeight="1">
      <c r="A130" s="37"/>
      <c r="B130" s="38"/>
      <c r="C130" s="245" t="s">
        <v>355</v>
      </c>
      <c r="D130" s="245" t="s">
        <v>410</v>
      </c>
      <c r="E130" s="246" t="s">
        <v>997</v>
      </c>
      <c r="F130" s="247" t="s">
        <v>998</v>
      </c>
      <c r="G130" s="248" t="s">
        <v>687</v>
      </c>
      <c r="H130" s="249">
        <v>50</v>
      </c>
      <c r="I130" s="250"/>
      <c r="J130" s="251">
        <f t="shared" si="10"/>
        <v>0</v>
      </c>
      <c r="K130" s="247" t="s">
        <v>366</v>
      </c>
      <c r="L130" s="252"/>
      <c r="M130" s="253" t="s">
        <v>21</v>
      </c>
      <c r="N130" s="254" t="s">
        <v>44</v>
      </c>
      <c r="O130" s="67"/>
      <c r="P130" s="191">
        <f t="shared" si="11"/>
        <v>0</v>
      </c>
      <c r="Q130" s="191">
        <v>0</v>
      </c>
      <c r="R130" s="191">
        <f t="shared" si="12"/>
        <v>0</v>
      </c>
      <c r="S130" s="191">
        <v>0</v>
      </c>
      <c r="T130" s="192">
        <f t="shared" si="13"/>
        <v>0</v>
      </c>
      <c r="U130" s="37"/>
      <c r="V130" s="37"/>
      <c r="W130" s="37"/>
      <c r="X130" s="37"/>
      <c r="Y130" s="37"/>
      <c r="Z130" s="37"/>
      <c r="AA130" s="37"/>
      <c r="AB130" s="37"/>
      <c r="AC130" s="37"/>
      <c r="AD130" s="37"/>
      <c r="AE130" s="37"/>
      <c r="AR130" s="193" t="s">
        <v>386</v>
      </c>
      <c r="AT130" s="193" t="s">
        <v>410</v>
      </c>
      <c r="AU130" s="193" t="s">
        <v>81</v>
      </c>
      <c r="AY130" s="20" t="s">
        <v>165</v>
      </c>
      <c r="BE130" s="194">
        <f t="shared" si="14"/>
        <v>0</v>
      </c>
      <c r="BF130" s="194">
        <f t="shared" si="15"/>
        <v>0</v>
      </c>
      <c r="BG130" s="194">
        <f t="shared" si="16"/>
        <v>0</v>
      </c>
      <c r="BH130" s="194">
        <f t="shared" si="17"/>
        <v>0</v>
      </c>
      <c r="BI130" s="194">
        <f t="shared" si="18"/>
        <v>0</v>
      </c>
      <c r="BJ130" s="20" t="s">
        <v>81</v>
      </c>
      <c r="BK130" s="194">
        <f t="shared" si="19"/>
        <v>0</v>
      </c>
      <c r="BL130" s="20" t="s">
        <v>272</v>
      </c>
      <c r="BM130" s="193" t="s">
        <v>517</v>
      </c>
    </row>
    <row r="131" spans="1:65" s="2" customFormat="1" ht="16.5" customHeight="1">
      <c r="A131" s="37"/>
      <c r="B131" s="38"/>
      <c r="C131" s="245" t="s">
        <v>363</v>
      </c>
      <c r="D131" s="245" t="s">
        <v>410</v>
      </c>
      <c r="E131" s="246" t="s">
        <v>999</v>
      </c>
      <c r="F131" s="247" t="s">
        <v>1000</v>
      </c>
      <c r="G131" s="248" t="s">
        <v>410</v>
      </c>
      <c r="H131" s="249">
        <v>170</v>
      </c>
      <c r="I131" s="250"/>
      <c r="J131" s="251">
        <f t="shared" si="10"/>
        <v>0</v>
      </c>
      <c r="K131" s="247" t="s">
        <v>366</v>
      </c>
      <c r="L131" s="252"/>
      <c r="M131" s="253" t="s">
        <v>21</v>
      </c>
      <c r="N131" s="254" t="s">
        <v>44</v>
      </c>
      <c r="O131" s="67"/>
      <c r="P131" s="191">
        <f t="shared" si="11"/>
        <v>0</v>
      </c>
      <c r="Q131" s="191">
        <v>0</v>
      </c>
      <c r="R131" s="191">
        <f t="shared" si="12"/>
        <v>0</v>
      </c>
      <c r="S131" s="191">
        <v>0</v>
      </c>
      <c r="T131" s="192">
        <f t="shared" si="13"/>
        <v>0</v>
      </c>
      <c r="U131" s="37"/>
      <c r="V131" s="37"/>
      <c r="W131" s="37"/>
      <c r="X131" s="37"/>
      <c r="Y131" s="37"/>
      <c r="Z131" s="37"/>
      <c r="AA131" s="37"/>
      <c r="AB131" s="37"/>
      <c r="AC131" s="37"/>
      <c r="AD131" s="37"/>
      <c r="AE131" s="37"/>
      <c r="AR131" s="193" t="s">
        <v>386</v>
      </c>
      <c r="AT131" s="193" t="s">
        <v>410</v>
      </c>
      <c r="AU131" s="193" t="s">
        <v>81</v>
      </c>
      <c r="AY131" s="20" t="s">
        <v>165</v>
      </c>
      <c r="BE131" s="194">
        <f t="shared" si="14"/>
        <v>0</v>
      </c>
      <c r="BF131" s="194">
        <f t="shared" si="15"/>
        <v>0</v>
      </c>
      <c r="BG131" s="194">
        <f t="shared" si="16"/>
        <v>0</v>
      </c>
      <c r="BH131" s="194">
        <f t="shared" si="17"/>
        <v>0</v>
      </c>
      <c r="BI131" s="194">
        <f t="shared" si="18"/>
        <v>0</v>
      </c>
      <c r="BJ131" s="20" t="s">
        <v>81</v>
      </c>
      <c r="BK131" s="194">
        <f t="shared" si="19"/>
        <v>0</v>
      </c>
      <c r="BL131" s="20" t="s">
        <v>272</v>
      </c>
      <c r="BM131" s="193" t="s">
        <v>528</v>
      </c>
    </row>
    <row r="132" spans="1:65" s="2" customFormat="1" ht="16.5" customHeight="1">
      <c r="A132" s="37"/>
      <c r="B132" s="38"/>
      <c r="C132" s="245" t="s">
        <v>370</v>
      </c>
      <c r="D132" s="245" t="s">
        <v>410</v>
      </c>
      <c r="E132" s="246" t="s">
        <v>1001</v>
      </c>
      <c r="F132" s="247" t="s">
        <v>1002</v>
      </c>
      <c r="G132" s="248" t="s">
        <v>410</v>
      </c>
      <c r="H132" s="249">
        <v>60</v>
      </c>
      <c r="I132" s="250"/>
      <c r="J132" s="251">
        <f t="shared" si="10"/>
        <v>0</v>
      </c>
      <c r="K132" s="247" t="s">
        <v>366</v>
      </c>
      <c r="L132" s="252"/>
      <c r="M132" s="253" t="s">
        <v>21</v>
      </c>
      <c r="N132" s="254" t="s">
        <v>44</v>
      </c>
      <c r="O132" s="67"/>
      <c r="P132" s="191">
        <f t="shared" si="11"/>
        <v>0</v>
      </c>
      <c r="Q132" s="191">
        <v>0</v>
      </c>
      <c r="R132" s="191">
        <f t="shared" si="12"/>
        <v>0</v>
      </c>
      <c r="S132" s="191">
        <v>0</v>
      </c>
      <c r="T132" s="192">
        <f t="shared" si="13"/>
        <v>0</v>
      </c>
      <c r="U132" s="37"/>
      <c r="V132" s="37"/>
      <c r="W132" s="37"/>
      <c r="X132" s="37"/>
      <c r="Y132" s="37"/>
      <c r="Z132" s="37"/>
      <c r="AA132" s="37"/>
      <c r="AB132" s="37"/>
      <c r="AC132" s="37"/>
      <c r="AD132" s="37"/>
      <c r="AE132" s="37"/>
      <c r="AR132" s="193" t="s">
        <v>386</v>
      </c>
      <c r="AT132" s="193" t="s">
        <v>410</v>
      </c>
      <c r="AU132" s="193" t="s">
        <v>81</v>
      </c>
      <c r="AY132" s="20" t="s">
        <v>165</v>
      </c>
      <c r="BE132" s="194">
        <f t="shared" si="14"/>
        <v>0</v>
      </c>
      <c r="BF132" s="194">
        <f t="shared" si="15"/>
        <v>0</v>
      </c>
      <c r="BG132" s="194">
        <f t="shared" si="16"/>
        <v>0</v>
      </c>
      <c r="BH132" s="194">
        <f t="shared" si="17"/>
        <v>0</v>
      </c>
      <c r="BI132" s="194">
        <f t="shared" si="18"/>
        <v>0</v>
      </c>
      <c r="BJ132" s="20" t="s">
        <v>81</v>
      </c>
      <c r="BK132" s="194">
        <f t="shared" si="19"/>
        <v>0</v>
      </c>
      <c r="BL132" s="20" t="s">
        <v>272</v>
      </c>
      <c r="BM132" s="193" t="s">
        <v>542</v>
      </c>
    </row>
    <row r="133" spans="1:65" s="2" customFormat="1" ht="16.5" customHeight="1">
      <c r="A133" s="37"/>
      <c r="B133" s="38"/>
      <c r="C133" s="245" t="s">
        <v>377</v>
      </c>
      <c r="D133" s="245" t="s">
        <v>410</v>
      </c>
      <c r="E133" s="246" t="s">
        <v>1003</v>
      </c>
      <c r="F133" s="247" t="s">
        <v>1004</v>
      </c>
      <c r="G133" s="248" t="s">
        <v>410</v>
      </c>
      <c r="H133" s="249">
        <v>55</v>
      </c>
      <c r="I133" s="250"/>
      <c r="J133" s="251">
        <f t="shared" si="10"/>
        <v>0</v>
      </c>
      <c r="K133" s="247" t="s">
        <v>366</v>
      </c>
      <c r="L133" s="252"/>
      <c r="M133" s="253" t="s">
        <v>21</v>
      </c>
      <c r="N133" s="254" t="s">
        <v>44</v>
      </c>
      <c r="O133" s="67"/>
      <c r="P133" s="191">
        <f t="shared" si="11"/>
        <v>0</v>
      </c>
      <c r="Q133" s="191">
        <v>0</v>
      </c>
      <c r="R133" s="191">
        <f t="shared" si="12"/>
        <v>0</v>
      </c>
      <c r="S133" s="191">
        <v>0</v>
      </c>
      <c r="T133" s="192">
        <f t="shared" si="13"/>
        <v>0</v>
      </c>
      <c r="U133" s="37"/>
      <c r="V133" s="37"/>
      <c r="W133" s="37"/>
      <c r="X133" s="37"/>
      <c r="Y133" s="37"/>
      <c r="Z133" s="37"/>
      <c r="AA133" s="37"/>
      <c r="AB133" s="37"/>
      <c r="AC133" s="37"/>
      <c r="AD133" s="37"/>
      <c r="AE133" s="37"/>
      <c r="AR133" s="193" t="s">
        <v>386</v>
      </c>
      <c r="AT133" s="193" t="s">
        <v>410</v>
      </c>
      <c r="AU133" s="193" t="s">
        <v>81</v>
      </c>
      <c r="AY133" s="20" t="s">
        <v>165</v>
      </c>
      <c r="BE133" s="194">
        <f t="shared" si="14"/>
        <v>0</v>
      </c>
      <c r="BF133" s="194">
        <f t="shared" si="15"/>
        <v>0</v>
      </c>
      <c r="BG133" s="194">
        <f t="shared" si="16"/>
        <v>0</v>
      </c>
      <c r="BH133" s="194">
        <f t="shared" si="17"/>
        <v>0</v>
      </c>
      <c r="BI133" s="194">
        <f t="shared" si="18"/>
        <v>0</v>
      </c>
      <c r="BJ133" s="20" t="s">
        <v>81</v>
      </c>
      <c r="BK133" s="194">
        <f t="shared" si="19"/>
        <v>0</v>
      </c>
      <c r="BL133" s="20" t="s">
        <v>272</v>
      </c>
      <c r="BM133" s="193" t="s">
        <v>554</v>
      </c>
    </row>
    <row r="134" spans="1:65" s="2" customFormat="1" ht="16.5" customHeight="1">
      <c r="A134" s="37"/>
      <c r="B134" s="38"/>
      <c r="C134" s="245" t="s">
        <v>382</v>
      </c>
      <c r="D134" s="245" t="s">
        <v>410</v>
      </c>
      <c r="E134" s="246" t="s">
        <v>1005</v>
      </c>
      <c r="F134" s="247" t="s">
        <v>1006</v>
      </c>
      <c r="G134" s="248" t="s">
        <v>410</v>
      </c>
      <c r="H134" s="249">
        <v>130</v>
      </c>
      <c r="I134" s="250"/>
      <c r="J134" s="251">
        <f t="shared" si="10"/>
        <v>0</v>
      </c>
      <c r="K134" s="247" t="s">
        <v>366</v>
      </c>
      <c r="L134" s="252"/>
      <c r="M134" s="253" t="s">
        <v>21</v>
      </c>
      <c r="N134" s="254" t="s">
        <v>44</v>
      </c>
      <c r="O134" s="67"/>
      <c r="P134" s="191">
        <f t="shared" si="11"/>
        <v>0</v>
      </c>
      <c r="Q134" s="191">
        <v>0</v>
      </c>
      <c r="R134" s="191">
        <f t="shared" si="12"/>
        <v>0</v>
      </c>
      <c r="S134" s="191">
        <v>0</v>
      </c>
      <c r="T134" s="192">
        <f t="shared" si="13"/>
        <v>0</v>
      </c>
      <c r="U134" s="37"/>
      <c r="V134" s="37"/>
      <c r="W134" s="37"/>
      <c r="X134" s="37"/>
      <c r="Y134" s="37"/>
      <c r="Z134" s="37"/>
      <c r="AA134" s="37"/>
      <c r="AB134" s="37"/>
      <c r="AC134" s="37"/>
      <c r="AD134" s="37"/>
      <c r="AE134" s="37"/>
      <c r="AR134" s="193" t="s">
        <v>386</v>
      </c>
      <c r="AT134" s="193" t="s">
        <v>410</v>
      </c>
      <c r="AU134" s="193" t="s">
        <v>81</v>
      </c>
      <c r="AY134" s="20" t="s">
        <v>165</v>
      </c>
      <c r="BE134" s="194">
        <f t="shared" si="14"/>
        <v>0</v>
      </c>
      <c r="BF134" s="194">
        <f t="shared" si="15"/>
        <v>0</v>
      </c>
      <c r="BG134" s="194">
        <f t="shared" si="16"/>
        <v>0</v>
      </c>
      <c r="BH134" s="194">
        <f t="shared" si="17"/>
        <v>0</v>
      </c>
      <c r="BI134" s="194">
        <f t="shared" si="18"/>
        <v>0</v>
      </c>
      <c r="BJ134" s="20" t="s">
        <v>81</v>
      </c>
      <c r="BK134" s="194">
        <f t="shared" si="19"/>
        <v>0</v>
      </c>
      <c r="BL134" s="20" t="s">
        <v>272</v>
      </c>
      <c r="BM134" s="193" t="s">
        <v>567</v>
      </c>
    </row>
    <row r="135" spans="1:65" s="2" customFormat="1" ht="16.5" customHeight="1">
      <c r="A135" s="37"/>
      <c r="B135" s="38"/>
      <c r="C135" s="182" t="s">
        <v>386</v>
      </c>
      <c r="D135" s="182" t="s">
        <v>167</v>
      </c>
      <c r="E135" s="183" t="s">
        <v>1007</v>
      </c>
      <c r="F135" s="184" t="s">
        <v>1008</v>
      </c>
      <c r="G135" s="185" t="s">
        <v>389</v>
      </c>
      <c r="H135" s="186">
        <v>1</v>
      </c>
      <c r="I135" s="187"/>
      <c r="J135" s="188">
        <f t="shared" si="10"/>
        <v>0</v>
      </c>
      <c r="K135" s="184" t="s">
        <v>366</v>
      </c>
      <c r="L135" s="42"/>
      <c r="M135" s="189" t="s">
        <v>21</v>
      </c>
      <c r="N135" s="190" t="s">
        <v>44</v>
      </c>
      <c r="O135" s="67"/>
      <c r="P135" s="191">
        <f t="shared" si="11"/>
        <v>0</v>
      </c>
      <c r="Q135" s="191">
        <v>0</v>
      </c>
      <c r="R135" s="191">
        <f t="shared" si="12"/>
        <v>0</v>
      </c>
      <c r="S135" s="191">
        <v>0</v>
      </c>
      <c r="T135" s="192">
        <f t="shared" si="13"/>
        <v>0</v>
      </c>
      <c r="U135" s="37"/>
      <c r="V135" s="37"/>
      <c r="W135" s="37"/>
      <c r="X135" s="37"/>
      <c r="Y135" s="37"/>
      <c r="Z135" s="37"/>
      <c r="AA135" s="37"/>
      <c r="AB135" s="37"/>
      <c r="AC135" s="37"/>
      <c r="AD135" s="37"/>
      <c r="AE135" s="37"/>
      <c r="AR135" s="193" t="s">
        <v>272</v>
      </c>
      <c r="AT135" s="193" t="s">
        <v>167</v>
      </c>
      <c r="AU135" s="193" t="s">
        <v>81</v>
      </c>
      <c r="AY135" s="20" t="s">
        <v>165</v>
      </c>
      <c r="BE135" s="194">
        <f t="shared" si="14"/>
        <v>0</v>
      </c>
      <c r="BF135" s="194">
        <f t="shared" si="15"/>
        <v>0</v>
      </c>
      <c r="BG135" s="194">
        <f t="shared" si="16"/>
        <v>0</v>
      </c>
      <c r="BH135" s="194">
        <f t="shared" si="17"/>
        <v>0</v>
      </c>
      <c r="BI135" s="194">
        <f t="shared" si="18"/>
        <v>0</v>
      </c>
      <c r="BJ135" s="20" t="s">
        <v>81</v>
      </c>
      <c r="BK135" s="194">
        <f t="shared" si="19"/>
        <v>0</v>
      </c>
      <c r="BL135" s="20" t="s">
        <v>272</v>
      </c>
      <c r="BM135" s="193" t="s">
        <v>580</v>
      </c>
    </row>
    <row r="136" spans="1:65" s="2" customFormat="1" ht="16.5" customHeight="1">
      <c r="A136" s="37"/>
      <c r="B136" s="38"/>
      <c r="C136" s="182" t="s">
        <v>392</v>
      </c>
      <c r="D136" s="182" t="s">
        <v>167</v>
      </c>
      <c r="E136" s="183" t="s">
        <v>1009</v>
      </c>
      <c r="F136" s="184" t="s">
        <v>980</v>
      </c>
      <c r="G136" s="185" t="s">
        <v>389</v>
      </c>
      <c r="H136" s="186">
        <v>1</v>
      </c>
      <c r="I136" s="187"/>
      <c r="J136" s="188">
        <f t="shared" si="10"/>
        <v>0</v>
      </c>
      <c r="K136" s="184" t="s">
        <v>366</v>
      </c>
      <c r="L136" s="42"/>
      <c r="M136" s="189" t="s">
        <v>21</v>
      </c>
      <c r="N136" s="190" t="s">
        <v>44</v>
      </c>
      <c r="O136" s="67"/>
      <c r="P136" s="191">
        <f t="shared" si="11"/>
        <v>0</v>
      </c>
      <c r="Q136" s="191">
        <v>0</v>
      </c>
      <c r="R136" s="191">
        <f t="shared" si="12"/>
        <v>0</v>
      </c>
      <c r="S136" s="191">
        <v>0</v>
      </c>
      <c r="T136" s="192">
        <f t="shared" si="13"/>
        <v>0</v>
      </c>
      <c r="U136" s="37"/>
      <c r="V136" s="37"/>
      <c r="W136" s="37"/>
      <c r="X136" s="37"/>
      <c r="Y136" s="37"/>
      <c r="Z136" s="37"/>
      <c r="AA136" s="37"/>
      <c r="AB136" s="37"/>
      <c r="AC136" s="37"/>
      <c r="AD136" s="37"/>
      <c r="AE136" s="37"/>
      <c r="AR136" s="193" t="s">
        <v>272</v>
      </c>
      <c r="AT136" s="193" t="s">
        <v>167</v>
      </c>
      <c r="AU136" s="193" t="s">
        <v>81</v>
      </c>
      <c r="AY136" s="20" t="s">
        <v>165</v>
      </c>
      <c r="BE136" s="194">
        <f t="shared" si="14"/>
        <v>0</v>
      </c>
      <c r="BF136" s="194">
        <f t="shared" si="15"/>
        <v>0</v>
      </c>
      <c r="BG136" s="194">
        <f t="shared" si="16"/>
        <v>0</v>
      </c>
      <c r="BH136" s="194">
        <f t="shared" si="17"/>
        <v>0</v>
      </c>
      <c r="BI136" s="194">
        <f t="shared" si="18"/>
        <v>0</v>
      </c>
      <c r="BJ136" s="20" t="s">
        <v>81</v>
      </c>
      <c r="BK136" s="194">
        <f t="shared" si="19"/>
        <v>0</v>
      </c>
      <c r="BL136" s="20" t="s">
        <v>272</v>
      </c>
      <c r="BM136" s="193" t="s">
        <v>591</v>
      </c>
    </row>
    <row r="137" spans="1:65" s="12" customFormat="1" ht="25.9" customHeight="1">
      <c r="B137" s="166"/>
      <c r="C137" s="167"/>
      <c r="D137" s="168" t="s">
        <v>72</v>
      </c>
      <c r="E137" s="169" t="s">
        <v>1010</v>
      </c>
      <c r="F137" s="169" t="s">
        <v>1011</v>
      </c>
      <c r="G137" s="167"/>
      <c r="H137" s="167"/>
      <c r="I137" s="170"/>
      <c r="J137" s="171">
        <f>BK137</f>
        <v>0</v>
      </c>
      <c r="K137" s="167"/>
      <c r="L137" s="172"/>
      <c r="M137" s="173"/>
      <c r="N137" s="174"/>
      <c r="O137" s="174"/>
      <c r="P137" s="175">
        <f>SUM(P138:P145)</f>
        <v>0</v>
      </c>
      <c r="Q137" s="174"/>
      <c r="R137" s="175">
        <f>SUM(R138:R145)</f>
        <v>0</v>
      </c>
      <c r="S137" s="174"/>
      <c r="T137" s="176">
        <f>SUM(T138:T145)</f>
        <v>0</v>
      </c>
      <c r="AR137" s="177" t="s">
        <v>81</v>
      </c>
      <c r="AT137" s="178" t="s">
        <v>72</v>
      </c>
      <c r="AU137" s="178" t="s">
        <v>73</v>
      </c>
      <c r="AY137" s="177" t="s">
        <v>165</v>
      </c>
      <c r="BK137" s="179">
        <f>SUM(BK138:BK145)</f>
        <v>0</v>
      </c>
    </row>
    <row r="138" spans="1:65" s="2" customFormat="1" ht="16.5" customHeight="1">
      <c r="A138" s="37"/>
      <c r="B138" s="38"/>
      <c r="C138" s="245" t="s">
        <v>396</v>
      </c>
      <c r="D138" s="245" t="s">
        <v>410</v>
      </c>
      <c r="E138" s="246" t="s">
        <v>1012</v>
      </c>
      <c r="F138" s="247" t="s">
        <v>1013</v>
      </c>
      <c r="G138" s="248" t="s">
        <v>583</v>
      </c>
      <c r="H138" s="249">
        <v>2</v>
      </c>
      <c r="I138" s="250"/>
      <c r="J138" s="251">
        <f t="shared" ref="J138:J145" si="20">ROUND(I138*H138,2)</f>
        <v>0</v>
      </c>
      <c r="K138" s="247" t="s">
        <v>366</v>
      </c>
      <c r="L138" s="252"/>
      <c r="M138" s="253" t="s">
        <v>21</v>
      </c>
      <c r="N138" s="254" t="s">
        <v>44</v>
      </c>
      <c r="O138" s="67"/>
      <c r="P138" s="191">
        <f t="shared" ref="P138:P145" si="21">O138*H138</f>
        <v>0</v>
      </c>
      <c r="Q138" s="191">
        <v>0</v>
      </c>
      <c r="R138" s="191">
        <f t="shared" ref="R138:R145" si="22">Q138*H138</f>
        <v>0</v>
      </c>
      <c r="S138" s="191">
        <v>0</v>
      </c>
      <c r="T138" s="192">
        <f t="shared" ref="T138:T145" si="23">S138*H138</f>
        <v>0</v>
      </c>
      <c r="U138" s="37"/>
      <c r="V138" s="37"/>
      <c r="W138" s="37"/>
      <c r="X138" s="37"/>
      <c r="Y138" s="37"/>
      <c r="Z138" s="37"/>
      <c r="AA138" s="37"/>
      <c r="AB138" s="37"/>
      <c r="AC138" s="37"/>
      <c r="AD138" s="37"/>
      <c r="AE138" s="37"/>
      <c r="AR138" s="193" t="s">
        <v>386</v>
      </c>
      <c r="AT138" s="193" t="s">
        <v>410</v>
      </c>
      <c r="AU138" s="193" t="s">
        <v>81</v>
      </c>
      <c r="AY138" s="20" t="s">
        <v>165</v>
      </c>
      <c r="BE138" s="194">
        <f t="shared" ref="BE138:BE145" si="24">IF(N138="základní",J138,0)</f>
        <v>0</v>
      </c>
      <c r="BF138" s="194">
        <f t="shared" ref="BF138:BF145" si="25">IF(N138="snížená",J138,0)</f>
        <v>0</v>
      </c>
      <c r="BG138" s="194">
        <f t="shared" ref="BG138:BG145" si="26">IF(N138="zákl. přenesená",J138,0)</f>
        <v>0</v>
      </c>
      <c r="BH138" s="194">
        <f t="shared" ref="BH138:BH145" si="27">IF(N138="sníž. přenesená",J138,0)</f>
        <v>0</v>
      </c>
      <c r="BI138" s="194">
        <f t="shared" ref="BI138:BI145" si="28">IF(N138="nulová",J138,0)</f>
        <v>0</v>
      </c>
      <c r="BJ138" s="20" t="s">
        <v>81</v>
      </c>
      <c r="BK138" s="194">
        <f t="shared" ref="BK138:BK145" si="29">ROUND(I138*H138,2)</f>
        <v>0</v>
      </c>
      <c r="BL138" s="20" t="s">
        <v>272</v>
      </c>
      <c r="BM138" s="193" t="s">
        <v>601</v>
      </c>
    </row>
    <row r="139" spans="1:65" s="2" customFormat="1" ht="16.5" customHeight="1">
      <c r="A139" s="37"/>
      <c r="B139" s="38"/>
      <c r="C139" s="245" t="s">
        <v>401</v>
      </c>
      <c r="D139" s="245" t="s">
        <v>410</v>
      </c>
      <c r="E139" s="246" t="s">
        <v>1014</v>
      </c>
      <c r="F139" s="247" t="s">
        <v>1015</v>
      </c>
      <c r="G139" s="248" t="s">
        <v>583</v>
      </c>
      <c r="H139" s="249">
        <v>9</v>
      </c>
      <c r="I139" s="250"/>
      <c r="J139" s="251">
        <f t="shared" si="20"/>
        <v>0</v>
      </c>
      <c r="K139" s="247" t="s">
        <v>366</v>
      </c>
      <c r="L139" s="252"/>
      <c r="M139" s="253" t="s">
        <v>21</v>
      </c>
      <c r="N139" s="254" t="s">
        <v>44</v>
      </c>
      <c r="O139" s="67"/>
      <c r="P139" s="191">
        <f t="shared" si="21"/>
        <v>0</v>
      </c>
      <c r="Q139" s="191">
        <v>0</v>
      </c>
      <c r="R139" s="191">
        <f t="shared" si="22"/>
        <v>0</v>
      </c>
      <c r="S139" s="191">
        <v>0</v>
      </c>
      <c r="T139" s="192">
        <f t="shared" si="23"/>
        <v>0</v>
      </c>
      <c r="U139" s="37"/>
      <c r="V139" s="37"/>
      <c r="W139" s="37"/>
      <c r="X139" s="37"/>
      <c r="Y139" s="37"/>
      <c r="Z139" s="37"/>
      <c r="AA139" s="37"/>
      <c r="AB139" s="37"/>
      <c r="AC139" s="37"/>
      <c r="AD139" s="37"/>
      <c r="AE139" s="37"/>
      <c r="AR139" s="193" t="s">
        <v>386</v>
      </c>
      <c r="AT139" s="193" t="s">
        <v>410</v>
      </c>
      <c r="AU139" s="193" t="s">
        <v>81</v>
      </c>
      <c r="AY139" s="20" t="s">
        <v>165</v>
      </c>
      <c r="BE139" s="194">
        <f t="shared" si="24"/>
        <v>0</v>
      </c>
      <c r="BF139" s="194">
        <f t="shared" si="25"/>
        <v>0</v>
      </c>
      <c r="BG139" s="194">
        <f t="shared" si="26"/>
        <v>0</v>
      </c>
      <c r="BH139" s="194">
        <f t="shared" si="27"/>
        <v>0</v>
      </c>
      <c r="BI139" s="194">
        <f t="shared" si="28"/>
        <v>0</v>
      </c>
      <c r="BJ139" s="20" t="s">
        <v>81</v>
      </c>
      <c r="BK139" s="194">
        <f t="shared" si="29"/>
        <v>0</v>
      </c>
      <c r="BL139" s="20" t="s">
        <v>272</v>
      </c>
      <c r="BM139" s="193" t="s">
        <v>611</v>
      </c>
    </row>
    <row r="140" spans="1:65" s="2" customFormat="1" ht="16.5" customHeight="1">
      <c r="A140" s="37"/>
      <c r="B140" s="38"/>
      <c r="C140" s="245" t="s">
        <v>409</v>
      </c>
      <c r="D140" s="245" t="s">
        <v>410</v>
      </c>
      <c r="E140" s="246" t="s">
        <v>1016</v>
      </c>
      <c r="F140" s="247" t="s">
        <v>1017</v>
      </c>
      <c r="G140" s="248" t="s">
        <v>687</v>
      </c>
      <c r="H140" s="249">
        <v>9</v>
      </c>
      <c r="I140" s="250"/>
      <c r="J140" s="251">
        <f t="shared" si="20"/>
        <v>0</v>
      </c>
      <c r="K140" s="247" t="s">
        <v>366</v>
      </c>
      <c r="L140" s="252"/>
      <c r="M140" s="253" t="s">
        <v>21</v>
      </c>
      <c r="N140" s="254" t="s">
        <v>44</v>
      </c>
      <c r="O140" s="67"/>
      <c r="P140" s="191">
        <f t="shared" si="21"/>
        <v>0</v>
      </c>
      <c r="Q140" s="191">
        <v>0</v>
      </c>
      <c r="R140" s="191">
        <f t="shared" si="22"/>
        <v>0</v>
      </c>
      <c r="S140" s="191">
        <v>0</v>
      </c>
      <c r="T140" s="192">
        <f t="shared" si="23"/>
        <v>0</v>
      </c>
      <c r="U140" s="37"/>
      <c r="V140" s="37"/>
      <c r="W140" s="37"/>
      <c r="X140" s="37"/>
      <c r="Y140" s="37"/>
      <c r="Z140" s="37"/>
      <c r="AA140" s="37"/>
      <c r="AB140" s="37"/>
      <c r="AC140" s="37"/>
      <c r="AD140" s="37"/>
      <c r="AE140" s="37"/>
      <c r="AR140" s="193" t="s">
        <v>386</v>
      </c>
      <c r="AT140" s="193" t="s">
        <v>410</v>
      </c>
      <c r="AU140" s="193" t="s">
        <v>81</v>
      </c>
      <c r="AY140" s="20" t="s">
        <v>165</v>
      </c>
      <c r="BE140" s="194">
        <f t="shared" si="24"/>
        <v>0</v>
      </c>
      <c r="BF140" s="194">
        <f t="shared" si="25"/>
        <v>0</v>
      </c>
      <c r="BG140" s="194">
        <f t="shared" si="26"/>
        <v>0</v>
      </c>
      <c r="BH140" s="194">
        <f t="shared" si="27"/>
        <v>0</v>
      </c>
      <c r="BI140" s="194">
        <f t="shared" si="28"/>
        <v>0</v>
      </c>
      <c r="BJ140" s="20" t="s">
        <v>81</v>
      </c>
      <c r="BK140" s="194">
        <f t="shared" si="29"/>
        <v>0</v>
      </c>
      <c r="BL140" s="20" t="s">
        <v>272</v>
      </c>
      <c r="BM140" s="193" t="s">
        <v>626</v>
      </c>
    </row>
    <row r="141" spans="1:65" s="2" customFormat="1" ht="16.5" customHeight="1">
      <c r="A141" s="37"/>
      <c r="B141" s="38"/>
      <c r="C141" s="245" t="s">
        <v>414</v>
      </c>
      <c r="D141" s="245" t="s">
        <v>410</v>
      </c>
      <c r="E141" s="246" t="s">
        <v>1018</v>
      </c>
      <c r="F141" s="247" t="s">
        <v>1019</v>
      </c>
      <c r="G141" s="248" t="s">
        <v>687</v>
      </c>
      <c r="H141" s="249">
        <v>2</v>
      </c>
      <c r="I141" s="250"/>
      <c r="J141" s="251">
        <f t="shared" si="20"/>
        <v>0</v>
      </c>
      <c r="K141" s="247" t="s">
        <v>366</v>
      </c>
      <c r="L141" s="252"/>
      <c r="M141" s="253" t="s">
        <v>21</v>
      </c>
      <c r="N141" s="254" t="s">
        <v>44</v>
      </c>
      <c r="O141" s="67"/>
      <c r="P141" s="191">
        <f t="shared" si="21"/>
        <v>0</v>
      </c>
      <c r="Q141" s="191">
        <v>0</v>
      </c>
      <c r="R141" s="191">
        <f t="shared" si="22"/>
        <v>0</v>
      </c>
      <c r="S141" s="191">
        <v>0</v>
      </c>
      <c r="T141" s="192">
        <f t="shared" si="23"/>
        <v>0</v>
      </c>
      <c r="U141" s="37"/>
      <c r="V141" s="37"/>
      <c r="W141" s="37"/>
      <c r="X141" s="37"/>
      <c r="Y141" s="37"/>
      <c r="Z141" s="37"/>
      <c r="AA141" s="37"/>
      <c r="AB141" s="37"/>
      <c r="AC141" s="37"/>
      <c r="AD141" s="37"/>
      <c r="AE141" s="37"/>
      <c r="AR141" s="193" t="s">
        <v>386</v>
      </c>
      <c r="AT141" s="193" t="s">
        <v>410</v>
      </c>
      <c r="AU141" s="193" t="s">
        <v>81</v>
      </c>
      <c r="AY141" s="20" t="s">
        <v>165</v>
      </c>
      <c r="BE141" s="194">
        <f t="shared" si="24"/>
        <v>0</v>
      </c>
      <c r="BF141" s="194">
        <f t="shared" si="25"/>
        <v>0</v>
      </c>
      <c r="BG141" s="194">
        <f t="shared" si="26"/>
        <v>0</v>
      </c>
      <c r="BH141" s="194">
        <f t="shared" si="27"/>
        <v>0</v>
      </c>
      <c r="BI141" s="194">
        <f t="shared" si="28"/>
        <v>0</v>
      </c>
      <c r="BJ141" s="20" t="s">
        <v>81</v>
      </c>
      <c r="BK141" s="194">
        <f t="shared" si="29"/>
        <v>0</v>
      </c>
      <c r="BL141" s="20" t="s">
        <v>272</v>
      </c>
      <c r="BM141" s="193" t="s">
        <v>638</v>
      </c>
    </row>
    <row r="142" spans="1:65" s="2" customFormat="1" ht="16.5" customHeight="1">
      <c r="A142" s="37"/>
      <c r="B142" s="38"/>
      <c r="C142" s="245" t="s">
        <v>420</v>
      </c>
      <c r="D142" s="245" t="s">
        <v>410</v>
      </c>
      <c r="E142" s="246" t="s">
        <v>1020</v>
      </c>
      <c r="F142" s="247" t="s">
        <v>1021</v>
      </c>
      <c r="G142" s="248" t="s">
        <v>687</v>
      </c>
      <c r="H142" s="249">
        <v>9</v>
      </c>
      <c r="I142" s="250"/>
      <c r="J142" s="251">
        <f t="shared" si="20"/>
        <v>0</v>
      </c>
      <c r="K142" s="247" t="s">
        <v>366</v>
      </c>
      <c r="L142" s="252"/>
      <c r="M142" s="253" t="s">
        <v>21</v>
      </c>
      <c r="N142" s="254" t="s">
        <v>44</v>
      </c>
      <c r="O142" s="67"/>
      <c r="P142" s="191">
        <f t="shared" si="21"/>
        <v>0</v>
      </c>
      <c r="Q142" s="191">
        <v>0</v>
      </c>
      <c r="R142" s="191">
        <f t="shared" si="22"/>
        <v>0</v>
      </c>
      <c r="S142" s="191">
        <v>0</v>
      </c>
      <c r="T142" s="192">
        <f t="shared" si="23"/>
        <v>0</v>
      </c>
      <c r="U142" s="37"/>
      <c r="V142" s="37"/>
      <c r="W142" s="37"/>
      <c r="X142" s="37"/>
      <c r="Y142" s="37"/>
      <c r="Z142" s="37"/>
      <c r="AA142" s="37"/>
      <c r="AB142" s="37"/>
      <c r="AC142" s="37"/>
      <c r="AD142" s="37"/>
      <c r="AE142" s="37"/>
      <c r="AR142" s="193" t="s">
        <v>386</v>
      </c>
      <c r="AT142" s="193" t="s">
        <v>410</v>
      </c>
      <c r="AU142" s="193" t="s">
        <v>81</v>
      </c>
      <c r="AY142" s="20" t="s">
        <v>165</v>
      </c>
      <c r="BE142" s="194">
        <f t="shared" si="24"/>
        <v>0</v>
      </c>
      <c r="BF142" s="194">
        <f t="shared" si="25"/>
        <v>0</v>
      </c>
      <c r="BG142" s="194">
        <f t="shared" si="26"/>
        <v>0</v>
      </c>
      <c r="BH142" s="194">
        <f t="shared" si="27"/>
        <v>0</v>
      </c>
      <c r="BI142" s="194">
        <f t="shared" si="28"/>
        <v>0</v>
      </c>
      <c r="BJ142" s="20" t="s">
        <v>81</v>
      </c>
      <c r="BK142" s="194">
        <f t="shared" si="29"/>
        <v>0</v>
      </c>
      <c r="BL142" s="20" t="s">
        <v>272</v>
      </c>
      <c r="BM142" s="193" t="s">
        <v>652</v>
      </c>
    </row>
    <row r="143" spans="1:65" s="2" customFormat="1" ht="16.5" customHeight="1">
      <c r="A143" s="37"/>
      <c r="B143" s="38"/>
      <c r="C143" s="245" t="s">
        <v>424</v>
      </c>
      <c r="D143" s="245" t="s">
        <v>410</v>
      </c>
      <c r="E143" s="246" t="s">
        <v>1022</v>
      </c>
      <c r="F143" s="247" t="s">
        <v>1023</v>
      </c>
      <c r="G143" s="248" t="s">
        <v>687</v>
      </c>
      <c r="H143" s="249">
        <v>11</v>
      </c>
      <c r="I143" s="250"/>
      <c r="J143" s="251">
        <f t="shared" si="20"/>
        <v>0</v>
      </c>
      <c r="K143" s="247" t="s">
        <v>366</v>
      </c>
      <c r="L143" s="252"/>
      <c r="M143" s="253" t="s">
        <v>21</v>
      </c>
      <c r="N143" s="254" t="s">
        <v>44</v>
      </c>
      <c r="O143" s="67"/>
      <c r="P143" s="191">
        <f t="shared" si="21"/>
        <v>0</v>
      </c>
      <c r="Q143" s="191">
        <v>0</v>
      </c>
      <c r="R143" s="191">
        <f t="shared" si="22"/>
        <v>0</v>
      </c>
      <c r="S143" s="191">
        <v>0</v>
      </c>
      <c r="T143" s="192">
        <f t="shared" si="23"/>
        <v>0</v>
      </c>
      <c r="U143" s="37"/>
      <c r="V143" s="37"/>
      <c r="W143" s="37"/>
      <c r="X143" s="37"/>
      <c r="Y143" s="37"/>
      <c r="Z143" s="37"/>
      <c r="AA143" s="37"/>
      <c r="AB143" s="37"/>
      <c r="AC143" s="37"/>
      <c r="AD143" s="37"/>
      <c r="AE143" s="37"/>
      <c r="AR143" s="193" t="s">
        <v>386</v>
      </c>
      <c r="AT143" s="193" t="s">
        <v>410</v>
      </c>
      <c r="AU143" s="193" t="s">
        <v>81</v>
      </c>
      <c r="AY143" s="20" t="s">
        <v>165</v>
      </c>
      <c r="BE143" s="194">
        <f t="shared" si="24"/>
        <v>0</v>
      </c>
      <c r="BF143" s="194">
        <f t="shared" si="25"/>
        <v>0</v>
      </c>
      <c r="BG143" s="194">
        <f t="shared" si="26"/>
        <v>0</v>
      </c>
      <c r="BH143" s="194">
        <f t="shared" si="27"/>
        <v>0</v>
      </c>
      <c r="BI143" s="194">
        <f t="shared" si="28"/>
        <v>0</v>
      </c>
      <c r="BJ143" s="20" t="s">
        <v>81</v>
      </c>
      <c r="BK143" s="194">
        <f t="shared" si="29"/>
        <v>0</v>
      </c>
      <c r="BL143" s="20" t="s">
        <v>272</v>
      </c>
      <c r="BM143" s="193" t="s">
        <v>663</v>
      </c>
    </row>
    <row r="144" spans="1:65" s="2" customFormat="1" ht="16.5" customHeight="1">
      <c r="A144" s="37"/>
      <c r="B144" s="38"/>
      <c r="C144" s="182" t="s">
        <v>429</v>
      </c>
      <c r="D144" s="182" t="s">
        <v>167</v>
      </c>
      <c r="E144" s="183" t="s">
        <v>1024</v>
      </c>
      <c r="F144" s="184" t="s">
        <v>1008</v>
      </c>
      <c r="G144" s="185" t="s">
        <v>389</v>
      </c>
      <c r="H144" s="186">
        <v>1</v>
      </c>
      <c r="I144" s="187"/>
      <c r="J144" s="188">
        <f t="shared" si="20"/>
        <v>0</v>
      </c>
      <c r="K144" s="184" t="s">
        <v>366</v>
      </c>
      <c r="L144" s="42"/>
      <c r="M144" s="189" t="s">
        <v>21</v>
      </c>
      <c r="N144" s="190" t="s">
        <v>44</v>
      </c>
      <c r="O144" s="67"/>
      <c r="P144" s="191">
        <f t="shared" si="21"/>
        <v>0</v>
      </c>
      <c r="Q144" s="191">
        <v>0</v>
      </c>
      <c r="R144" s="191">
        <f t="shared" si="22"/>
        <v>0</v>
      </c>
      <c r="S144" s="191">
        <v>0</v>
      </c>
      <c r="T144" s="192">
        <f t="shared" si="23"/>
        <v>0</v>
      </c>
      <c r="U144" s="37"/>
      <c r="V144" s="37"/>
      <c r="W144" s="37"/>
      <c r="X144" s="37"/>
      <c r="Y144" s="37"/>
      <c r="Z144" s="37"/>
      <c r="AA144" s="37"/>
      <c r="AB144" s="37"/>
      <c r="AC144" s="37"/>
      <c r="AD144" s="37"/>
      <c r="AE144" s="37"/>
      <c r="AR144" s="193" t="s">
        <v>272</v>
      </c>
      <c r="AT144" s="193" t="s">
        <v>167</v>
      </c>
      <c r="AU144" s="193" t="s">
        <v>81</v>
      </c>
      <c r="AY144" s="20" t="s">
        <v>165</v>
      </c>
      <c r="BE144" s="194">
        <f t="shared" si="24"/>
        <v>0</v>
      </c>
      <c r="BF144" s="194">
        <f t="shared" si="25"/>
        <v>0</v>
      </c>
      <c r="BG144" s="194">
        <f t="shared" si="26"/>
        <v>0</v>
      </c>
      <c r="BH144" s="194">
        <f t="shared" si="27"/>
        <v>0</v>
      </c>
      <c r="BI144" s="194">
        <f t="shared" si="28"/>
        <v>0</v>
      </c>
      <c r="BJ144" s="20" t="s">
        <v>81</v>
      </c>
      <c r="BK144" s="194">
        <f t="shared" si="29"/>
        <v>0</v>
      </c>
      <c r="BL144" s="20" t="s">
        <v>272</v>
      </c>
      <c r="BM144" s="193" t="s">
        <v>674</v>
      </c>
    </row>
    <row r="145" spans="1:65" s="2" customFormat="1" ht="16.5" customHeight="1">
      <c r="A145" s="37"/>
      <c r="B145" s="38"/>
      <c r="C145" s="182" t="s">
        <v>433</v>
      </c>
      <c r="D145" s="182" t="s">
        <v>167</v>
      </c>
      <c r="E145" s="183" t="s">
        <v>1025</v>
      </c>
      <c r="F145" s="184" t="s">
        <v>980</v>
      </c>
      <c r="G145" s="185" t="s">
        <v>389</v>
      </c>
      <c r="H145" s="186">
        <v>1</v>
      </c>
      <c r="I145" s="187"/>
      <c r="J145" s="188">
        <f t="shared" si="20"/>
        <v>0</v>
      </c>
      <c r="K145" s="184" t="s">
        <v>366</v>
      </c>
      <c r="L145" s="42"/>
      <c r="M145" s="189" t="s">
        <v>21</v>
      </c>
      <c r="N145" s="190" t="s">
        <v>44</v>
      </c>
      <c r="O145" s="67"/>
      <c r="P145" s="191">
        <f t="shared" si="21"/>
        <v>0</v>
      </c>
      <c r="Q145" s="191">
        <v>0</v>
      </c>
      <c r="R145" s="191">
        <f t="shared" si="22"/>
        <v>0</v>
      </c>
      <c r="S145" s="191">
        <v>0</v>
      </c>
      <c r="T145" s="192">
        <f t="shared" si="23"/>
        <v>0</v>
      </c>
      <c r="U145" s="37"/>
      <c r="V145" s="37"/>
      <c r="W145" s="37"/>
      <c r="X145" s="37"/>
      <c r="Y145" s="37"/>
      <c r="Z145" s="37"/>
      <c r="AA145" s="37"/>
      <c r="AB145" s="37"/>
      <c r="AC145" s="37"/>
      <c r="AD145" s="37"/>
      <c r="AE145" s="37"/>
      <c r="AR145" s="193" t="s">
        <v>272</v>
      </c>
      <c r="AT145" s="193" t="s">
        <v>167</v>
      </c>
      <c r="AU145" s="193" t="s">
        <v>81</v>
      </c>
      <c r="AY145" s="20" t="s">
        <v>165</v>
      </c>
      <c r="BE145" s="194">
        <f t="shared" si="24"/>
        <v>0</v>
      </c>
      <c r="BF145" s="194">
        <f t="shared" si="25"/>
        <v>0</v>
      </c>
      <c r="BG145" s="194">
        <f t="shared" si="26"/>
        <v>0</v>
      </c>
      <c r="BH145" s="194">
        <f t="shared" si="27"/>
        <v>0</v>
      </c>
      <c r="BI145" s="194">
        <f t="shared" si="28"/>
        <v>0</v>
      </c>
      <c r="BJ145" s="20" t="s">
        <v>81</v>
      </c>
      <c r="BK145" s="194">
        <f t="shared" si="29"/>
        <v>0</v>
      </c>
      <c r="BL145" s="20" t="s">
        <v>272</v>
      </c>
      <c r="BM145" s="193" t="s">
        <v>688</v>
      </c>
    </row>
    <row r="146" spans="1:65" s="12" customFormat="1" ht="25.9" customHeight="1">
      <c r="B146" s="166"/>
      <c r="C146" s="167"/>
      <c r="D146" s="168" t="s">
        <v>72</v>
      </c>
      <c r="E146" s="169" t="s">
        <v>1026</v>
      </c>
      <c r="F146" s="169" t="s">
        <v>1027</v>
      </c>
      <c r="G146" s="167"/>
      <c r="H146" s="167"/>
      <c r="I146" s="170"/>
      <c r="J146" s="171">
        <f>BK146</f>
        <v>0</v>
      </c>
      <c r="K146" s="167"/>
      <c r="L146" s="172"/>
      <c r="M146" s="173"/>
      <c r="N146" s="174"/>
      <c r="O146" s="174"/>
      <c r="P146" s="175">
        <f>SUM(P147:P149)</f>
        <v>0</v>
      </c>
      <c r="Q146" s="174"/>
      <c r="R146" s="175">
        <f>SUM(R147:R149)</f>
        <v>0</v>
      </c>
      <c r="S146" s="174"/>
      <c r="T146" s="176">
        <f>SUM(T147:T149)</f>
        <v>0</v>
      </c>
      <c r="AR146" s="177" t="s">
        <v>81</v>
      </c>
      <c r="AT146" s="178" t="s">
        <v>72</v>
      </c>
      <c r="AU146" s="178" t="s">
        <v>73</v>
      </c>
      <c r="AY146" s="177" t="s">
        <v>165</v>
      </c>
      <c r="BK146" s="179">
        <f>SUM(BK147:BK149)</f>
        <v>0</v>
      </c>
    </row>
    <row r="147" spans="1:65" s="2" customFormat="1" ht="16.5" customHeight="1">
      <c r="A147" s="37"/>
      <c r="B147" s="38"/>
      <c r="C147" s="182" t="s">
        <v>439</v>
      </c>
      <c r="D147" s="182" t="s">
        <v>167</v>
      </c>
      <c r="E147" s="183" t="s">
        <v>1028</v>
      </c>
      <c r="F147" s="184" t="s">
        <v>1029</v>
      </c>
      <c r="G147" s="185" t="s">
        <v>583</v>
      </c>
      <c r="H147" s="186">
        <v>2</v>
      </c>
      <c r="I147" s="187"/>
      <c r="J147" s="188">
        <f>ROUND(I147*H147,2)</f>
        <v>0</v>
      </c>
      <c r="K147" s="184" t="s">
        <v>366</v>
      </c>
      <c r="L147" s="42"/>
      <c r="M147" s="189" t="s">
        <v>21</v>
      </c>
      <c r="N147" s="190" t="s">
        <v>44</v>
      </c>
      <c r="O147" s="67"/>
      <c r="P147" s="191">
        <f>O147*H147</f>
        <v>0</v>
      </c>
      <c r="Q147" s="191">
        <v>0</v>
      </c>
      <c r="R147" s="191">
        <f>Q147*H147</f>
        <v>0</v>
      </c>
      <c r="S147" s="191">
        <v>0</v>
      </c>
      <c r="T147" s="192">
        <f>S147*H147</f>
        <v>0</v>
      </c>
      <c r="U147" s="37"/>
      <c r="V147" s="37"/>
      <c r="W147" s="37"/>
      <c r="X147" s="37"/>
      <c r="Y147" s="37"/>
      <c r="Z147" s="37"/>
      <c r="AA147" s="37"/>
      <c r="AB147" s="37"/>
      <c r="AC147" s="37"/>
      <c r="AD147" s="37"/>
      <c r="AE147" s="37"/>
      <c r="AR147" s="193" t="s">
        <v>272</v>
      </c>
      <c r="AT147" s="193" t="s">
        <v>167</v>
      </c>
      <c r="AU147" s="193" t="s">
        <v>81</v>
      </c>
      <c r="AY147" s="20" t="s">
        <v>165</v>
      </c>
      <c r="BE147" s="194">
        <f>IF(N147="základní",J147,0)</f>
        <v>0</v>
      </c>
      <c r="BF147" s="194">
        <f>IF(N147="snížená",J147,0)</f>
        <v>0</v>
      </c>
      <c r="BG147" s="194">
        <f>IF(N147="zákl. přenesená",J147,0)</f>
        <v>0</v>
      </c>
      <c r="BH147" s="194">
        <f>IF(N147="sníž. přenesená",J147,0)</f>
        <v>0</v>
      </c>
      <c r="BI147" s="194">
        <f>IF(N147="nulová",J147,0)</f>
        <v>0</v>
      </c>
      <c r="BJ147" s="20" t="s">
        <v>81</v>
      </c>
      <c r="BK147" s="194">
        <f>ROUND(I147*H147,2)</f>
        <v>0</v>
      </c>
      <c r="BL147" s="20" t="s">
        <v>272</v>
      </c>
      <c r="BM147" s="193" t="s">
        <v>701</v>
      </c>
    </row>
    <row r="148" spans="1:65" s="2" customFormat="1" ht="16.5" customHeight="1">
      <c r="A148" s="37"/>
      <c r="B148" s="38"/>
      <c r="C148" s="182" t="s">
        <v>445</v>
      </c>
      <c r="D148" s="182" t="s">
        <v>167</v>
      </c>
      <c r="E148" s="183" t="s">
        <v>1030</v>
      </c>
      <c r="F148" s="184" t="s">
        <v>1031</v>
      </c>
      <c r="G148" s="185" t="s">
        <v>583</v>
      </c>
      <c r="H148" s="186">
        <v>9</v>
      </c>
      <c r="I148" s="187"/>
      <c r="J148" s="188">
        <f>ROUND(I148*H148,2)</f>
        <v>0</v>
      </c>
      <c r="K148" s="184" t="s">
        <v>366</v>
      </c>
      <c r="L148" s="42"/>
      <c r="M148" s="189" t="s">
        <v>21</v>
      </c>
      <c r="N148" s="190" t="s">
        <v>44</v>
      </c>
      <c r="O148" s="67"/>
      <c r="P148" s="191">
        <f>O148*H148</f>
        <v>0</v>
      </c>
      <c r="Q148" s="191">
        <v>0</v>
      </c>
      <c r="R148" s="191">
        <f>Q148*H148</f>
        <v>0</v>
      </c>
      <c r="S148" s="191">
        <v>0</v>
      </c>
      <c r="T148" s="192">
        <f>S148*H148</f>
        <v>0</v>
      </c>
      <c r="U148" s="37"/>
      <c r="V148" s="37"/>
      <c r="W148" s="37"/>
      <c r="X148" s="37"/>
      <c r="Y148" s="37"/>
      <c r="Z148" s="37"/>
      <c r="AA148" s="37"/>
      <c r="AB148" s="37"/>
      <c r="AC148" s="37"/>
      <c r="AD148" s="37"/>
      <c r="AE148" s="37"/>
      <c r="AR148" s="193" t="s">
        <v>272</v>
      </c>
      <c r="AT148" s="193" t="s">
        <v>167</v>
      </c>
      <c r="AU148" s="193" t="s">
        <v>81</v>
      </c>
      <c r="AY148" s="20" t="s">
        <v>165</v>
      </c>
      <c r="BE148" s="194">
        <f>IF(N148="základní",J148,0)</f>
        <v>0</v>
      </c>
      <c r="BF148" s="194">
        <f>IF(N148="snížená",J148,0)</f>
        <v>0</v>
      </c>
      <c r="BG148" s="194">
        <f>IF(N148="zákl. přenesená",J148,0)</f>
        <v>0</v>
      </c>
      <c r="BH148" s="194">
        <f>IF(N148="sníž. přenesená",J148,0)</f>
        <v>0</v>
      </c>
      <c r="BI148" s="194">
        <f>IF(N148="nulová",J148,0)</f>
        <v>0</v>
      </c>
      <c r="BJ148" s="20" t="s">
        <v>81</v>
      </c>
      <c r="BK148" s="194">
        <f>ROUND(I148*H148,2)</f>
        <v>0</v>
      </c>
      <c r="BL148" s="20" t="s">
        <v>272</v>
      </c>
      <c r="BM148" s="193" t="s">
        <v>709</v>
      </c>
    </row>
    <row r="149" spans="1:65" s="2" customFormat="1" ht="16.5" customHeight="1">
      <c r="A149" s="37"/>
      <c r="B149" s="38"/>
      <c r="C149" s="182" t="s">
        <v>451</v>
      </c>
      <c r="D149" s="182" t="s">
        <v>167</v>
      </c>
      <c r="E149" s="183" t="s">
        <v>1032</v>
      </c>
      <c r="F149" s="184" t="s">
        <v>980</v>
      </c>
      <c r="G149" s="185" t="s">
        <v>389</v>
      </c>
      <c r="H149" s="186">
        <v>1</v>
      </c>
      <c r="I149" s="187"/>
      <c r="J149" s="188">
        <f>ROUND(I149*H149,2)</f>
        <v>0</v>
      </c>
      <c r="K149" s="184" t="s">
        <v>366</v>
      </c>
      <c r="L149" s="42"/>
      <c r="M149" s="189" t="s">
        <v>21</v>
      </c>
      <c r="N149" s="190" t="s">
        <v>44</v>
      </c>
      <c r="O149" s="67"/>
      <c r="P149" s="191">
        <f>O149*H149</f>
        <v>0</v>
      </c>
      <c r="Q149" s="191">
        <v>0</v>
      </c>
      <c r="R149" s="191">
        <f>Q149*H149</f>
        <v>0</v>
      </c>
      <c r="S149" s="191">
        <v>0</v>
      </c>
      <c r="T149" s="192">
        <f>S149*H149</f>
        <v>0</v>
      </c>
      <c r="U149" s="37"/>
      <c r="V149" s="37"/>
      <c r="W149" s="37"/>
      <c r="X149" s="37"/>
      <c r="Y149" s="37"/>
      <c r="Z149" s="37"/>
      <c r="AA149" s="37"/>
      <c r="AB149" s="37"/>
      <c r="AC149" s="37"/>
      <c r="AD149" s="37"/>
      <c r="AE149" s="37"/>
      <c r="AR149" s="193" t="s">
        <v>272</v>
      </c>
      <c r="AT149" s="193" t="s">
        <v>167</v>
      </c>
      <c r="AU149" s="193" t="s">
        <v>81</v>
      </c>
      <c r="AY149" s="20" t="s">
        <v>165</v>
      </c>
      <c r="BE149" s="194">
        <f>IF(N149="základní",J149,0)</f>
        <v>0</v>
      </c>
      <c r="BF149" s="194">
        <f>IF(N149="snížená",J149,0)</f>
        <v>0</v>
      </c>
      <c r="BG149" s="194">
        <f>IF(N149="zákl. přenesená",J149,0)</f>
        <v>0</v>
      </c>
      <c r="BH149" s="194">
        <f>IF(N149="sníž. přenesená",J149,0)</f>
        <v>0</v>
      </c>
      <c r="BI149" s="194">
        <f>IF(N149="nulová",J149,0)</f>
        <v>0</v>
      </c>
      <c r="BJ149" s="20" t="s">
        <v>81</v>
      </c>
      <c r="BK149" s="194">
        <f>ROUND(I149*H149,2)</f>
        <v>0</v>
      </c>
      <c r="BL149" s="20" t="s">
        <v>272</v>
      </c>
      <c r="BM149" s="193" t="s">
        <v>720</v>
      </c>
    </row>
    <row r="150" spans="1:65" s="12" customFormat="1" ht="25.9" customHeight="1">
      <c r="B150" s="166"/>
      <c r="C150" s="167"/>
      <c r="D150" s="168" t="s">
        <v>72</v>
      </c>
      <c r="E150" s="169" t="s">
        <v>1033</v>
      </c>
      <c r="F150" s="169" t="s">
        <v>1034</v>
      </c>
      <c r="G150" s="167"/>
      <c r="H150" s="167"/>
      <c r="I150" s="170"/>
      <c r="J150" s="171">
        <f>BK150</f>
        <v>0</v>
      </c>
      <c r="K150" s="167"/>
      <c r="L150" s="172"/>
      <c r="M150" s="173"/>
      <c r="N150" s="174"/>
      <c r="O150" s="174"/>
      <c r="P150" s="175">
        <f>P151</f>
        <v>0</v>
      </c>
      <c r="Q150" s="174"/>
      <c r="R150" s="175">
        <f>R151</f>
        <v>0</v>
      </c>
      <c r="S150" s="174"/>
      <c r="T150" s="176">
        <f>T151</f>
        <v>0</v>
      </c>
      <c r="AR150" s="177" t="s">
        <v>81</v>
      </c>
      <c r="AT150" s="178" t="s">
        <v>72</v>
      </c>
      <c r="AU150" s="178" t="s">
        <v>73</v>
      </c>
      <c r="AY150" s="177" t="s">
        <v>165</v>
      </c>
      <c r="BK150" s="179">
        <f>BK151</f>
        <v>0</v>
      </c>
    </row>
    <row r="151" spans="1:65" s="12" customFormat="1" ht="22.9" customHeight="1">
      <c r="B151" s="166"/>
      <c r="C151" s="167"/>
      <c r="D151" s="168" t="s">
        <v>72</v>
      </c>
      <c r="E151" s="180" t="s">
        <v>1035</v>
      </c>
      <c r="F151" s="180" t="s">
        <v>1036</v>
      </c>
      <c r="G151" s="167"/>
      <c r="H151" s="167"/>
      <c r="I151" s="170"/>
      <c r="J151" s="181">
        <f>BK151</f>
        <v>0</v>
      </c>
      <c r="K151" s="167"/>
      <c r="L151" s="172"/>
      <c r="M151" s="173"/>
      <c r="N151" s="174"/>
      <c r="O151" s="174"/>
      <c r="P151" s="175">
        <f>SUM(P152:P158)</f>
        <v>0</v>
      </c>
      <c r="Q151" s="174"/>
      <c r="R151" s="175">
        <f>SUM(R152:R158)</f>
        <v>0</v>
      </c>
      <c r="S151" s="174"/>
      <c r="T151" s="176">
        <f>SUM(T152:T158)</f>
        <v>0</v>
      </c>
      <c r="AR151" s="177" t="s">
        <v>81</v>
      </c>
      <c r="AT151" s="178" t="s">
        <v>72</v>
      </c>
      <c r="AU151" s="178" t="s">
        <v>81</v>
      </c>
      <c r="AY151" s="177" t="s">
        <v>165</v>
      </c>
      <c r="BK151" s="179">
        <f>SUM(BK152:BK158)</f>
        <v>0</v>
      </c>
    </row>
    <row r="152" spans="1:65" s="2" customFormat="1" ht="16.5" customHeight="1">
      <c r="A152" s="37"/>
      <c r="B152" s="38"/>
      <c r="C152" s="245" t="s">
        <v>457</v>
      </c>
      <c r="D152" s="245" t="s">
        <v>410</v>
      </c>
      <c r="E152" s="246" t="s">
        <v>1037</v>
      </c>
      <c r="F152" s="247" t="s">
        <v>1038</v>
      </c>
      <c r="G152" s="248" t="s">
        <v>583</v>
      </c>
      <c r="H152" s="249">
        <v>1</v>
      </c>
      <c r="I152" s="250"/>
      <c r="J152" s="251">
        <f t="shared" ref="J152:J158" si="30">ROUND(I152*H152,2)</f>
        <v>0</v>
      </c>
      <c r="K152" s="247" t="s">
        <v>366</v>
      </c>
      <c r="L152" s="252"/>
      <c r="M152" s="253" t="s">
        <v>21</v>
      </c>
      <c r="N152" s="254" t="s">
        <v>44</v>
      </c>
      <c r="O152" s="67"/>
      <c r="P152" s="191">
        <f t="shared" ref="P152:P158" si="31">O152*H152</f>
        <v>0</v>
      </c>
      <c r="Q152" s="191">
        <v>0</v>
      </c>
      <c r="R152" s="191">
        <f t="shared" ref="R152:R158" si="32">Q152*H152</f>
        <v>0</v>
      </c>
      <c r="S152" s="191">
        <v>0</v>
      </c>
      <c r="T152" s="192">
        <f t="shared" ref="T152:T158" si="33">S152*H152</f>
        <v>0</v>
      </c>
      <c r="U152" s="37"/>
      <c r="V152" s="37"/>
      <c r="W152" s="37"/>
      <c r="X152" s="37"/>
      <c r="Y152" s="37"/>
      <c r="Z152" s="37"/>
      <c r="AA152" s="37"/>
      <c r="AB152" s="37"/>
      <c r="AC152" s="37"/>
      <c r="AD152" s="37"/>
      <c r="AE152" s="37"/>
      <c r="AR152" s="193" t="s">
        <v>386</v>
      </c>
      <c r="AT152" s="193" t="s">
        <v>410</v>
      </c>
      <c r="AU152" s="193" t="s">
        <v>83</v>
      </c>
      <c r="AY152" s="20" t="s">
        <v>165</v>
      </c>
      <c r="BE152" s="194">
        <f t="shared" ref="BE152:BE158" si="34">IF(N152="základní",J152,0)</f>
        <v>0</v>
      </c>
      <c r="BF152" s="194">
        <f t="shared" ref="BF152:BF158" si="35">IF(N152="snížená",J152,0)</f>
        <v>0</v>
      </c>
      <c r="BG152" s="194">
        <f t="shared" ref="BG152:BG158" si="36">IF(N152="zákl. přenesená",J152,0)</f>
        <v>0</v>
      </c>
      <c r="BH152" s="194">
        <f t="shared" ref="BH152:BH158" si="37">IF(N152="sníž. přenesená",J152,0)</f>
        <v>0</v>
      </c>
      <c r="BI152" s="194">
        <f t="shared" ref="BI152:BI158" si="38">IF(N152="nulová",J152,0)</f>
        <v>0</v>
      </c>
      <c r="BJ152" s="20" t="s">
        <v>81</v>
      </c>
      <c r="BK152" s="194">
        <f t="shared" ref="BK152:BK158" si="39">ROUND(I152*H152,2)</f>
        <v>0</v>
      </c>
      <c r="BL152" s="20" t="s">
        <v>272</v>
      </c>
      <c r="BM152" s="193" t="s">
        <v>733</v>
      </c>
    </row>
    <row r="153" spans="1:65" s="2" customFormat="1" ht="16.5" customHeight="1">
      <c r="A153" s="37"/>
      <c r="B153" s="38"/>
      <c r="C153" s="245" t="s">
        <v>463</v>
      </c>
      <c r="D153" s="245" t="s">
        <v>410</v>
      </c>
      <c r="E153" s="246" t="s">
        <v>1039</v>
      </c>
      <c r="F153" s="247" t="s">
        <v>1040</v>
      </c>
      <c r="G153" s="248" t="s">
        <v>583</v>
      </c>
      <c r="H153" s="249">
        <v>3</v>
      </c>
      <c r="I153" s="250"/>
      <c r="J153" s="251">
        <f t="shared" si="30"/>
        <v>0</v>
      </c>
      <c r="K153" s="247" t="s">
        <v>366</v>
      </c>
      <c r="L153" s="252"/>
      <c r="M153" s="253" t="s">
        <v>21</v>
      </c>
      <c r="N153" s="254" t="s">
        <v>44</v>
      </c>
      <c r="O153" s="67"/>
      <c r="P153" s="191">
        <f t="shared" si="31"/>
        <v>0</v>
      </c>
      <c r="Q153" s="191">
        <v>0</v>
      </c>
      <c r="R153" s="191">
        <f t="shared" si="32"/>
        <v>0</v>
      </c>
      <c r="S153" s="191">
        <v>0</v>
      </c>
      <c r="T153" s="192">
        <f t="shared" si="33"/>
        <v>0</v>
      </c>
      <c r="U153" s="37"/>
      <c r="V153" s="37"/>
      <c r="W153" s="37"/>
      <c r="X153" s="37"/>
      <c r="Y153" s="37"/>
      <c r="Z153" s="37"/>
      <c r="AA153" s="37"/>
      <c r="AB153" s="37"/>
      <c r="AC153" s="37"/>
      <c r="AD153" s="37"/>
      <c r="AE153" s="37"/>
      <c r="AR153" s="193" t="s">
        <v>386</v>
      </c>
      <c r="AT153" s="193" t="s">
        <v>410</v>
      </c>
      <c r="AU153" s="193" t="s">
        <v>83</v>
      </c>
      <c r="AY153" s="20" t="s">
        <v>165</v>
      </c>
      <c r="BE153" s="194">
        <f t="shared" si="34"/>
        <v>0</v>
      </c>
      <c r="BF153" s="194">
        <f t="shared" si="35"/>
        <v>0</v>
      </c>
      <c r="BG153" s="194">
        <f t="shared" si="36"/>
        <v>0</v>
      </c>
      <c r="BH153" s="194">
        <f t="shared" si="37"/>
        <v>0</v>
      </c>
      <c r="BI153" s="194">
        <f t="shared" si="38"/>
        <v>0</v>
      </c>
      <c r="BJ153" s="20" t="s">
        <v>81</v>
      </c>
      <c r="BK153" s="194">
        <f t="shared" si="39"/>
        <v>0</v>
      </c>
      <c r="BL153" s="20" t="s">
        <v>272</v>
      </c>
      <c r="BM153" s="193" t="s">
        <v>744</v>
      </c>
    </row>
    <row r="154" spans="1:65" s="2" customFormat="1" ht="16.5" customHeight="1">
      <c r="A154" s="37"/>
      <c r="B154" s="38"/>
      <c r="C154" s="245" t="s">
        <v>469</v>
      </c>
      <c r="D154" s="245" t="s">
        <v>410</v>
      </c>
      <c r="E154" s="246" t="s">
        <v>1041</v>
      </c>
      <c r="F154" s="247" t="s">
        <v>1042</v>
      </c>
      <c r="G154" s="248" t="s">
        <v>583</v>
      </c>
      <c r="H154" s="249">
        <v>6</v>
      </c>
      <c r="I154" s="250"/>
      <c r="J154" s="251">
        <f t="shared" si="30"/>
        <v>0</v>
      </c>
      <c r="K154" s="247" t="s">
        <v>366</v>
      </c>
      <c r="L154" s="252"/>
      <c r="M154" s="253" t="s">
        <v>21</v>
      </c>
      <c r="N154" s="254" t="s">
        <v>44</v>
      </c>
      <c r="O154" s="67"/>
      <c r="P154" s="191">
        <f t="shared" si="31"/>
        <v>0</v>
      </c>
      <c r="Q154" s="191">
        <v>0</v>
      </c>
      <c r="R154" s="191">
        <f t="shared" si="32"/>
        <v>0</v>
      </c>
      <c r="S154" s="191">
        <v>0</v>
      </c>
      <c r="T154" s="192">
        <f t="shared" si="33"/>
        <v>0</v>
      </c>
      <c r="U154" s="37"/>
      <c r="V154" s="37"/>
      <c r="W154" s="37"/>
      <c r="X154" s="37"/>
      <c r="Y154" s="37"/>
      <c r="Z154" s="37"/>
      <c r="AA154" s="37"/>
      <c r="AB154" s="37"/>
      <c r="AC154" s="37"/>
      <c r="AD154" s="37"/>
      <c r="AE154" s="37"/>
      <c r="AR154" s="193" t="s">
        <v>386</v>
      </c>
      <c r="AT154" s="193" t="s">
        <v>410</v>
      </c>
      <c r="AU154" s="193" t="s">
        <v>83</v>
      </c>
      <c r="AY154" s="20" t="s">
        <v>165</v>
      </c>
      <c r="BE154" s="194">
        <f t="shared" si="34"/>
        <v>0</v>
      </c>
      <c r="BF154" s="194">
        <f t="shared" si="35"/>
        <v>0</v>
      </c>
      <c r="BG154" s="194">
        <f t="shared" si="36"/>
        <v>0</v>
      </c>
      <c r="BH154" s="194">
        <f t="shared" si="37"/>
        <v>0</v>
      </c>
      <c r="BI154" s="194">
        <f t="shared" si="38"/>
        <v>0</v>
      </c>
      <c r="BJ154" s="20" t="s">
        <v>81</v>
      </c>
      <c r="BK154" s="194">
        <f t="shared" si="39"/>
        <v>0</v>
      </c>
      <c r="BL154" s="20" t="s">
        <v>272</v>
      </c>
      <c r="BM154" s="193" t="s">
        <v>756</v>
      </c>
    </row>
    <row r="155" spans="1:65" s="2" customFormat="1" ht="16.5" customHeight="1">
      <c r="A155" s="37"/>
      <c r="B155" s="38"/>
      <c r="C155" s="245" t="s">
        <v>474</v>
      </c>
      <c r="D155" s="245" t="s">
        <v>410</v>
      </c>
      <c r="E155" s="246" t="s">
        <v>1043</v>
      </c>
      <c r="F155" s="247" t="s">
        <v>1044</v>
      </c>
      <c r="G155" s="248" t="s">
        <v>583</v>
      </c>
      <c r="H155" s="249">
        <v>3</v>
      </c>
      <c r="I155" s="250"/>
      <c r="J155" s="251">
        <f t="shared" si="30"/>
        <v>0</v>
      </c>
      <c r="K155" s="247" t="s">
        <v>366</v>
      </c>
      <c r="L155" s="252"/>
      <c r="M155" s="253" t="s">
        <v>21</v>
      </c>
      <c r="N155" s="254" t="s">
        <v>44</v>
      </c>
      <c r="O155" s="67"/>
      <c r="P155" s="191">
        <f t="shared" si="31"/>
        <v>0</v>
      </c>
      <c r="Q155" s="191">
        <v>0</v>
      </c>
      <c r="R155" s="191">
        <f t="shared" si="32"/>
        <v>0</v>
      </c>
      <c r="S155" s="191">
        <v>0</v>
      </c>
      <c r="T155" s="192">
        <f t="shared" si="33"/>
        <v>0</v>
      </c>
      <c r="U155" s="37"/>
      <c r="V155" s="37"/>
      <c r="W155" s="37"/>
      <c r="X155" s="37"/>
      <c r="Y155" s="37"/>
      <c r="Z155" s="37"/>
      <c r="AA155" s="37"/>
      <c r="AB155" s="37"/>
      <c r="AC155" s="37"/>
      <c r="AD155" s="37"/>
      <c r="AE155" s="37"/>
      <c r="AR155" s="193" t="s">
        <v>386</v>
      </c>
      <c r="AT155" s="193" t="s">
        <v>410</v>
      </c>
      <c r="AU155" s="193" t="s">
        <v>83</v>
      </c>
      <c r="AY155" s="20" t="s">
        <v>165</v>
      </c>
      <c r="BE155" s="194">
        <f t="shared" si="34"/>
        <v>0</v>
      </c>
      <c r="BF155" s="194">
        <f t="shared" si="35"/>
        <v>0</v>
      </c>
      <c r="BG155" s="194">
        <f t="shared" si="36"/>
        <v>0</v>
      </c>
      <c r="BH155" s="194">
        <f t="shared" si="37"/>
        <v>0</v>
      </c>
      <c r="BI155" s="194">
        <f t="shared" si="38"/>
        <v>0</v>
      </c>
      <c r="BJ155" s="20" t="s">
        <v>81</v>
      </c>
      <c r="BK155" s="194">
        <f t="shared" si="39"/>
        <v>0</v>
      </c>
      <c r="BL155" s="20" t="s">
        <v>272</v>
      </c>
      <c r="BM155" s="193" t="s">
        <v>768</v>
      </c>
    </row>
    <row r="156" spans="1:65" s="2" customFormat="1" ht="16.5" customHeight="1">
      <c r="A156" s="37"/>
      <c r="B156" s="38"/>
      <c r="C156" s="245" t="s">
        <v>484</v>
      </c>
      <c r="D156" s="245" t="s">
        <v>410</v>
      </c>
      <c r="E156" s="246" t="s">
        <v>1045</v>
      </c>
      <c r="F156" s="247" t="s">
        <v>1046</v>
      </c>
      <c r="G156" s="248" t="s">
        <v>583</v>
      </c>
      <c r="H156" s="249">
        <v>1</v>
      </c>
      <c r="I156" s="250"/>
      <c r="J156" s="251">
        <f t="shared" si="30"/>
        <v>0</v>
      </c>
      <c r="K156" s="247" t="s">
        <v>366</v>
      </c>
      <c r="L156" s="252"/>
      <c r="M156" s="253" t="s">
        <v>21</v>
      </c>
      <c r="N156" s="254" t="s">
        <v>44</v>
      </c>
      <c r="O156" s="67"/>
      <c r="P156" s="191">
        <f t="shared" si="31"/>
        <v>0</v>
      </c>
      <c r="Q156" s="191">
        <v>0</v>
      </c>
      <c r="R156" s="191">
        <f t="shared" si="32"/>
        <v>0</v>
      </c>
      <c r="S156" s="191">
        <v>0</v>
      </c>
      <c r="T156" s="192">
        <f t="shared" si="33"/>
        <v>0</v>
      </c>
      <c r="U156" s="37"/>
      <c r="V156" s="37"/>
      <c r="W156" s="37"/>
      <c r="X156" s="37"/>
      <c r="Y156" s="37"/>
      <c r="Z156" s="37"/>
      <c r="AA156" s="37"/>
      <c r="AB156" s="37"/>
      <c r="AC156" s="37"/>
      <c r="AD156" s="37"/>
      <c r="AE156" s="37"/>
      <c r="AR156" s="193" t="s">
        <v>386</v>
      </c>
      <c r="AT156" s="193" t="s">
        <v>410</v>
      </c>
      <c r="AU156" s="193" t="s">
        <v>83</v>
      </c>
      <c r="AY156" s="20" t="s">
        <v>165</v>
      </c>
      <c r="BE156" s="194">
        <f t="shared" si="34"/>
        <v>0</v>
      </c>
      <c r="BF156" s="194">
        <f t="shared" si="35"/>
        <v>0</v>
      </c>
      <c r="BG156" s="194">
        <f t="shared" si="36"/>
        <v>0</v>
      </c>
      <c r="BH156" s="194">
        <f t="shared" si="37"/>
        <v>0</v>
      </c>
      <c r="BI156" s="194">
        <f t="shared" si="38"/>
        <v>0</v>
      </c>
      <c r="BJ156" s="20" t="s">
        <v>81</v>
      </c>
      <c r="BK156" s="194">
        <f t="shared" si="39"/>
        <v>0</v>
      </c>
      <c r="BL156" s="20" t="s">
        <v>272</v>
      </c>
      <c r="BM156" s="193" t="s">
        <v>778</v>
      </c>
    </row>
    <row r="157" spans="1:65" s="2" customFormat="1" ht="16.5" customHeight="1">
      <c r="A157" s="37"/>
      <c r="B157" s="38"/>
      <c r="C157" s="182" t="s">
        <v>301</v>
      </c>
      <c r="D157" s="182" t="s">
        <v>167</v>
      </c>
      <c r="E157" s="183" t="s">
        <v>1047</v>
      </c>
      <c r="F157" s="184" t="s">
        <v>1048</v>
      </c>
      <c r="G157" s="185" t="s">
        <v>389</v>
      </c>
      <c r="H157" s="186">
        <v>1</v>
      </c>
      <c r="I157" s="187"/>
      <c r="J157" s="188">
        <f t="shared" si="30"/>
        <v>0</v>
      </c>
      <c r="K157" s="184" t="s">
        <v>366</v>
      </c>
      <c r="L157" s="42"/>
      <c r="M157" s="189" t="s">
        <v>21</v>
      </c>
      <c r="N157" s="190" t="s">
        <v>44</v>
      </c>
      <c r="O157" s="67"/>
      <c r="P157" s="191">
        <f t="shared" si="31"/>
        <v>0</v>
      </c>
      <c r="Q157" s="191">
        <v>0</v>
      </c>
      <c r="R157" s="191">
        <f t="shared" si="32"/>
        <v>0</v>
      </c>
      <c r="S157" s="191">
        <v>0</v>
      </c>
      <c r="T157" s="192">
        <f t="shared" si="33"/>
        <v>0</v>
      </c>
      <c r="U157" s="37"/>
      <c r="V157" s="37"/>
      <c r="W157" s="37"/>
      <c r="X157" s="37"/>
      <c r="Y157" s="37"/>
      <c r="Z157" s="37"/>
      <c r="AA157" s="37"/>
      <c r="AB157" s="37"/>
      <c r="AC157" s="37"/>
      <c r="AD157" s="37"/>
      <c r="AE157" s="37"/>
      <c r="AR157" s="193" t="s">
        <v>272</v>
      </c>
      <c r="AT157" s="193" t="s">
        <v>167</v>
      </c>
      <c r="AU157" s="193" t="s">
        <v>83</v>
      </c>
      <c r="AY157" s="20" t="s">
        <v>165</v>
      </c>
      <c r="BE157" s="194">
        <f t="shared" si="34"/>
        <v>0</v>
      </c>
      <c r="BF157" s="194">
        <f t="shared" si="35"/>
        <v>0</v>
      </c>
      <c r="BG157" s="194">
        <f t="shared" si="36"/>
        <v>0</v>
      </c>
      <c r="BH157" s="194">
        <f t="shared" si="37"/>
        <v>0</v>
      </c>
      <c r="BI157" s="194">
        <f t="shared" si="38"/>
        <v>0</v>
      </c>
      <c r="BJ157" s="20" t="s">
        <v>81</v>
      </c>
      <c r="BK157" s="194">
        <f t="shared" si="39"/>
        <v>0</v>
      </c>
      <c r="BL157" s="20" t="s">
        <v>272</v>
      </c>
      <c r="BM157" s="193" t="s">
        <v>793</v>
      </c>
    </row>
    <row r="158" spans="1:65" s="2" customFormat="1" ht="16.5" customHeight="1">
      <c r="A158" s="37"/>
      <c r="B158" s="38"/>
      <c r="C158" s="182" t="s">
        <v>493</v>
      </c>
      <c r="D158" s="182" t="s">
        <v>167</v>
      </c>
      <c r="E158" s="183" t="s">
        <v>1049</v>
      </c>
      <c r="F158" s="184" t="s">
        <v>1050</v>
      </c>
      <c r="G158" s="185" t="s">
        <v>389</v>
      </c>
      <c r="H158" s="186">
        <v>1</v>
      </c>
      <c r="I158" s="187"/>
      <c r="J158" s="188">
        <f t="shared" si="30"/>
        <v>0</v>
      </c>
      <c r="K158" s="184" t="s">
        <v>366</v>
      </c>
      <c r="L158" s="42"/>
      <c r="M158" s="189" t="s">
        <v>21</v>
      </c>
      <c r="N158" s="190" t="s">
        <v>44</v>
      </c>
      <c r="O158" s="67"/>
      <c r="P158" s="191">
        <f t="shared" si="31"/>
        <v>0</v>
      </c>
      <c r="Q158" s="191">
        <v>0</v>
      </c>
      <c r="R158" s="191">
        <f t="shared" si="32"/>
        <v>0</v>
      </c>
      <c r="S158" s="191">
        <v>0</v>
      </c>
      <c r="T158" s="192">
        <f t="shared" si="33"/>
        <v>0</v>
      </c>
      <c r="U158" s="37"/>
      <c r="V158" s="37"/>
      <c r="W158" s="37"/>
      <c r="X158" s="37"/>
      <c r="Y158" s="37"/>
      <c r="Z158" s="37"/>
      <c r="AA158" s="37"/>
      <c r="AB158" s="37"/>
      <c r="AC158" s="37"/>
      <c r="AD158" s="37"/>
      <c r="AE158" s="37"/>
      <c r="AR158" s="193" t="s">
        <v>272</v>
      </c>
      <c r="AT158" s="193" t="s">
        <v>167</v>
      </c>
      <c r="AU158" s="193" t="s">
        <v>83</v>
      </c>
      <c r="AY158" s="20" t="s">
        <v>165</v>
      </c>
      <c r="BE158" s="194">
        <f t="shared" si="34"/>
        <v>0</v>
      </c>
      <c r="BF158" s="194">
        <f t="shared" si="35"/>
        <v>0</v>
      </c>
      <c r="BG158" s="194">
        <f t="shared" si="36"/>
        <v>0</v>
      </c>
      <c r="BH158" s="194">
        <f t="shared" si="37"/>
        <v>0</v>
      </c>
      <c r="BI158" s="194">
        <f t="shared" si="38"/>
        <v>0</v>
      </c>
      <c r="BJ158" s="20" t="s">
        <v>81</v>
      </c>
      <c r="BK158" s="194">
        <f t="shared" si="39"/>
        <v>0</v>
      </c>
      <c r="BL158" s="20" t="s">
        <v>272</v>
      </c>
      <c r="BM158" s="193" t="s">
        <v>804</v>
      </c>
    </row>
    <row r="159" spans="1:65" s="12" customFormat="1" ht="25.9" customHeight="1">
      <c r="B159" s="166"/>
      <c r="C159" s="167"/>
      <c r="D159" s="168" t="s">
        <v>72</v>
      </c>
      <c r="E159" s="169" t="s">
        <v>1051</v>
      </c>
      <c r="F159" s="169" t="s">
        <v>1052</v>
      </c>
      <c r="G159" s="167"/>
      <c r="H159" s="167"/>
      <c r="I159" s="170"/>
      <c r="J159" s="171">
        <f>BK159</f>
        <v>0</v>
      </c>
      <c r="K159" s="167"/>
      <c r="L159" s="172"/>
      <c r="M159" s="173"/>
      <c r="N159" s="174"/>
      <c r="O159" s="174"/>
      <c r="P159" s="175">
        <f>SUM(P160:P161)</f>
        <v>0</v>
      </c>
      <c r="Q159" s="174"/>
      <c r="R159" s="175">
        <f>SUM(R160:R161)</f>
        <v>0</v>
      </c>
      <c r="S159" s="174"/>
      <c r="T159" s="176">
        <f>SUM(T160:T161)</f>
        <v>0</v>
      </c>
      <c r="AR159" s="177" t="s">
        <v>81</v>
      </c>
      <c r="AT159" s="178" t="s">
        <v>72</v>
      </c>
      <c r="AU159" s="178" t="s">
        <v>73</v>
      </c>
      <c r="AY159" s="177" t="s">
        <v>165</v>
      </c>
      <c r="BK159" s="179">
        <f>SUM(BK160:BK161)</f>
        <v>0</v>
      </c>
    </row>
    <row r="160" spans="1:65" s="2" customFormat="1" ht="16.5" customHeight="1">
      <c r="A160" s="37"/>
      <c r="B160" s="38"/>
      <c r="C160" s="182" t="s">
        <v>500</v>
      </c>
      <c r="D160" s="182" t="s">
        <v>167</v>
      </c>
      <c r="E160" s="183" t="s">
        <v>1053</v>
      </c>
      <c r="F160" s="184" t="s">
        <v>1054</v>
      </c>
      <c r="G160" s="185" t="s">
        <v>583</v>
      </c>
      <c r="H160" s="186">
        <v>2</v>
      </c>
      <c r="I160" s="187"/>
      <c r="J160" s="188">
        <f>ROUND(I160*H160,2)</f>
        <v>0</v>
      </c>
      <c r="K160" s="184" t="s">
        <v>366</v>
      </c>
      <c r="L160" s="42"/>
      <c r="M160" s="189" t="s">
        <v>21</v>
      </c>
      <c r="N160" s="190" t="s">
        <v>44</v>
      </c>
      <c r="O160" s="67"/>
      <c r="P160" s="191">
        <f>O160*H160</f>
        <v>0</v>
      </c>
      <c r="Q160" s="191">
        <v>0</v>
      </c>
      <c r="R160" s="191">
        <f>Q160*H160</f>
        <v>0</v>
      </c>
      <c r="S160" s="191">
        <v>0</v>
      </c>
      <c r="T160" s="192">
        <f>S160*H160</f>
        <v>0</v>
      </c>
      <c r="U160" s="37"/>
      <c r="V160" s="37"/>
      <c r="W160" s="37"/>
      <c r="X160" s="37"/>
      <c r="Y160" s="37"/>
      <c r="Z160" s="37"/>
      <c r="AA160" s="37"/>
      <c r="AB160" s="37"/>
      <c r="AC160" s="37"/>
      <c r="AD160" s="37"/>
      <c r="AE160" s="37"/>
      <c r="AR160" s="193" t="s">
        <v>172</v>
      </c>
      <c r="AT160" s="193" t="s">
        <v>167</v>
      </c>
      <c r="AU160" s="193" t="s">
        <v>81</v>
      </c>
      <c r="AY160" s="20" t="s">
        <v>165</v>
      </c>
      <c r="BE160" s="194">
        <f>IF(N160="základní",J160,0)</f>
        <v>0</v>
      </c>
      <c r="BF160" s="194">
        <f>IF(N160="snížená",J160,0)</f>
        <v>0</v>
      </c>
      <c r="BG160" s="194">
        <f>IF(N160="zákl. přenesená",J160,0)</f>
        <v>0</v>
      </c>
      <c r="BH160" s="194">
        <f>IF(N160="sníž. přenesená",J160,0)</f>
        <v>0</v>
      </c>
      <c r="BI160" s="194">
        <f>IF(N160="nulová",J160,0)</f>
        <v>0</v>
      </c>
      <c r="BJ160" s="20" t="s">
        <v>81</v>
      </c>
      <c r="BK160" s="194">
        <f>ROUND(I160*H160,2)</f>
        <v>0</v>
      </c>
      <c r="BL160" s="20" t="s">
        <v>172</v>
      </c>
      <c r="BM160" s="193" t="s">
        <v>819</v>
      </c>
    </row>
    <row r="161" spans="1:65" s="2" customFormat="1" ht="16.5" customHeight="1">
      <c r="A161" s="37"/>
      <c r="B161" s="38"/>
      <c r="C161" s="182" t="s">
        <v>507</v>
      </c>
      <c r="D161" s="182" t="s">
        <v>167</v>
      </c>
      <c r="E161" s="183" t="s">
        <v>1055</v>
      </c>
      <c r="F161" s="184" t="s">
        <v>1056</v>
      </c>
      <c r="G161" s="185" t="s">
        <v>583</v>
      </c>
      <c r="H161" s="186">
        <v>2</v>
      </c>
      <c r="I161" s="187"/>
      <c r="J161" s="188">
        <f>ROUND(I161*H161,2)</f>
        <v>0</v>
      </c>
      <c r="K161" s="184" t="s">
        <v>366</v>
      </c>
      <c r="L161" s="42"/>
      <c r="M161" s="189" t="s">
        <v>21</v>
      </c>
      <c r="N161" s="190" t="s">
        <v>44</v>
      </c>
      <c r="O161" s="67"/>
      <c r="P161" s="191">
        <f>O161*H161</f>
        <v>0</v>
      </c>
      <c r="Q161" s="191">
        <v>0</v>
      </c>
      <c r="R161" s="191">
        <f>Q161*H161</f>
        <v>0</v>
      </c>
      <c r="S161" s="191">
        <v>0</v>
      </c>
      <c r="T161" s="192">
        <f>S161*H161</f>
        <v>0</v>
      </c>
      <c r="U161" s="37"/>
      <c r="V161" s="37"/>
      <c r="W161" s="37"/>
      <c r="X161" s="37"/>
      <c r="Y161" s="37"/>
      <c r="Z161" s="37"/>
      <c r="AA161" s="37"/>
      <c r="AB161" s="37"/>
      <c r="AC161" s="37"/>
      <c r="AD161" s="37"/>
      <c r="AE161" s="37"/>
      <c r="AR161" s="193" t="s">
        <v>172</v>
      </c>
      <c r="AT161" s="193" t="s">
        <v>167</v>
      </c>
      <c r="AU161" s="193" t="s">
        <v>81</v>
      </c>
      <c r="AY161" s="20" t="s">
        <v>165</v>
      </c>
      <c r="BE161" s="194">
        <f>IF(N161="základní",J161,0)</f>
        <v>0</v>
      </c>
      <c r="BF161" s="194">
        <f>IF(N161="snížená",J161,0)</f>
        <v>0</v>
      </c>
      <c r="BG161" s="194">
        <f>IF(N161="zákl. přenesená",J161,0)</f>
        <v>0</v>
      </c>
      <c r="BH161" s="194">
        <f>IF(N161="sníž. přenesená",J161,0)</f>
        <v>0</v>
      </c>
      <c r="BI161" s="194">
        <f>IF(N161="nulová",J161,0)</f>
        <v>0</v>
      </c>
      <c r="BJ161" s="20" t="s">
        <v>81</v>
      </c>
      <c r="BK161" s="194">
        <f>ROUND(I161*H161,2)</f>
        <v>0</v>
      </c>
      <c r="BL161" s="20" t="s">
        <v>172</v>
      </c>
      <c r="BM161" s="193" t="s">
        <v>829</v>
      </c>
    </row>
    <row r="162" spans="1:65" s="12" customFormat="1" ht="25.9" customHeight="1">
      <c r="B162" s="166"/>
      <c r="C162" s="167"/>
      <c r="D162" s="168" t="s">
        <v>72</v>
      </c>
      <c r="E162" s="169" t="s">
        <v>1057</v>
      </c>
      <c r="F162" s="169" t="s">
        <v>1058</v>
      </c>
      <c r="G162" s="167"/>
      <c r="H162" s="167"/>
      <c r="I162" s="170"/>
      <c r="J162" s="171">
        <f>BK162</f>
        <v>0</v>
      </c>
      <c r="K162" s="167"/>
      <c r="L162" s="172"/>
      <c r="M162" s="173"/>
      <c r="N162" s="174"/>
      <c r="O162" s="174"/>
      <c r="P162" s="175">
        <f>SUM(P163:P164)</f>
        <v>0</v>
      </c>
      <c r="Q162" s="174"/>
      <c r="R162" s="175">
        <f>SUM(R163:R164)</f>
        <v>0</v>
      </c>
      <c r="S162" s="174"/>
      <c r="T162" s="176">
        <f>SUM(T163:T164)</f>
        <v>0</v>
      </c>
      <c r="AR162" s="177" t="s">
        <v>81</v>
      </c>
      <c r="AT162" s="178" t="s">
        <v>72</v>
      </c>
      <c r="AU162" s="178" t="s">
        <v>73</v>
      </c>
      <c r="AY162" s="177" t="s">
        <v>165</v>
      </c>
      <c r="BK162" s="179">
        <f>SUM(BK163:BK164)</f>
        <v>0</v>
      </c>
    </row>
    <row r="163" spans="1:65" s="2" customFormat="1" ht="16.5" customHeight="1">
      <c r="A163" s="37"/>
      <c r="B163" s="38"/>
      <c r="C163" s="182" t="s">
        <v>517</v>
      </c>
      <c r="D163" s="182" t="s">
        <v>167</v>
      </c>
      <c r="E163" s="183" t="s">
        <v>1059</v>
      </c>
      <c r="F163" s="184" t="s">
        <v>1060</v>
      </c>
      <c r="G163" s="185" t="s">
        <v>583</v>
      </c>
      <c r="H163" s="186">
        <v>150</v>
      </c>
      <c r="I163" s="187"/>
      <c r="J163" s="188">
        <f>ROUND(I163*H163,2)</f>
        <v>0</v>
      </c>
      <c r="K163" s="184" t="s">
        <v>366</v>
      </c>
      <c r="L163" s="42"/>
      <c r="M163" s="189" t="s">
        <v>21</v>
      </c>
      <c r="N163" s="190" t="s">
        <v>44</v>
      </c>
      <c r="O163" s="67"/>
      <c r="P163" s="191">
        <f>O163*H163</f>
        <v>0</v>
      </c>
      <c r="Q163" s="191">
        <v>0</v>
      </c>
      <c r="R163" s="191">
        <f>Q163*H163</f>
        <v>0</v>
      </c>
      <c r="S163" s="191">
        <v>0</v>
      </c>
      <c r="T163" s="192">
        <f>S163*H163</f>
        <v>0</v>
      </c>
      <c r="U163" s="37"/>
      <c r="V163" s="37"/>
      <c r="W163" s="37"/>
      <c r="X163" s="37"/>
      <c r="Y163" s="37"/>
      <c r="Z163" s="37"/>
      <c r="AA163" s="37"/>
      <c r="AB163" s="37"/>
      <c r="AC163" s="37"/>
      <c r="AD163" s="37"/>
      <c r="AE163" s="37"/>
      <c r="AR163" s="193" t="s">
        <v>172</v>
      </c>
      <c r="AT163" s="193" t="s">
        <v>167</v>
      </c>
      <c r="AU163" s="193" t="s">
        <v>81</v>
      </c>
      <c r="AY163" s="20" t="s">
        <v>165</v>
      </c>
      <c r="BE163" s="194">
        <f>IF(N163="základní",J163,0)</f>
        <v>0</v>
      </c>
      <c r="BF163" s="194">
        <f>IF(N163="snížená",J163,0)</f>
        <v>0</v>
      </c>
      <c r="BG163" s="194">
        <f>IF(N163="zákl. přenesená",J163,0)</f>
        <v>0</v>
      </c>
      <c r="BH163" s="194">
        <f>IF(N163="sníž. přenesená",J163,0)</f>
        <v>0</v>
      </c>
      <c r="BI163" s="194">
        <f>IF(N163="nulová",J163,0)</f>
        <v>0</v>
      </c>
      <c r="BJ163" s="20" t="s">
        <v>81</v>
      </c>
      <c r="BK163" s="194">
        <f>ROUND(I163*H163,2)</f>
        <v>0</v>
      </c>
      <c r="BL163" s="20" t="s">
        <v>172</v>
      </c>
      <c r="BM163" s="193" t="s">
        <v>839</v>
      </c>
    </row>
    <row r="164" spans="1:65" s="2" customFormat="1" ht="16.5" customHeight="1">
      <c r="A164" s="37"/>
      <c r="B164" s="38"/>
      <c r="C164" s="182" t="s">
        <v>523</v>
      </c>
      <c r="D164" s="182" t="s">
        <v>167</v>
      </c>
      <c r="E164" s="183" t="s">
        <v>1061</v>
      </c>
      <c r="F164" s="184" t="s">
        <v>1062</v>
      </c>
      <c r="G164" s="185" t="s">
        <v>583</v>
      </c>
      <c r="H164" s="186">
        <v>120</v>
      </c>
      <c r="I164" s="187"/>
      <c r="J164" s="188">
        <f>ROUND(I164*H164,2)</f>
        <v>0</v>
      </c>
      <c r="K164" s="184" t="s">
        <v>366</v>
      </c>
      <c r="L164" s="42"/>
      <c r="M164" s="189" t="s">
        <v>21</v>
      </c>
      <c r="N164" s="190" t="s">
        <v>44</v>
      </c>
      <c r="O164" s="67"/>
      <c r="P164" s="191">
        <f>O164*H164</f>
        <v>0</v>
      </c>
      <c r="Q164" s="191">
        <v>0</v>
      </c>
      <c r="R164" s="191">
        <f>Q164*H164</f>
        <v>0</v>
      </c>
      <c r="S164" s="191">
        <v>0</v>
      </c>
      <c r="T164" s="192">
        <f>S164*H164</f>
        <v>0</v>
      </c>
      <c r="U164" s="37"/>
      <c r="V164" s="37"/>
      <c r="W164" s="37"/>
      <c r="X164" s="37"/>
      <c r="Y164" s="37"/>
      <c r="Z164" s="37"/>
      <c r="AA164" s="37"/>
      <c r="AB164" s="37"/>
      <c r="AC164" s="37"/>
      <c r="AD164" s="37"/>
      <c r="AE164" s="37"/>
      <c r="AR164" s="193" t="s">
        <v>172</v>
      </c>
      <c r="AT164" s="193" t="s">
        <v>167</v>
      </c>
      <c r="AU164" s="193" t="s">
        <v>81</v>
      </c>
      <c r="AY164" s="20" t="s">
        <v>165</v>
      </c>
      <c r="BE164" s="194">
        <f>IF(N164="základní",J164,0)</f>
        <v>0</v>
      </c>
      <c r="BF164" s="194">
        <f>IF(N164="snížená",J164,0)</f>
        <v>0</v>
      </c>
      <c r="BG164" s="194">
        <f>IF(N164="zákl. přenesená",J164,0)</f>
        <v>0</v>
      </c>
      <c r="BH164" s="194">
        <f>IF(N164="sníž. přenesená",J164,0)</f>
        <v>0</v>
      </c>
      <c r="BI164" s="194">
        <f>IF(N164="nulová",J164,0)</f>
        <v>0</v>
      </c>
      <c r="BJ164" s="20" t="s">
        <v>81</v>
      </c>
      <c r="BK164" s="194">
        <f>ROUND(I164*H164,2)</f>
        <v>0</v>
      </c>
      <c r="BL164" s="20" t="s">
        <v>172</v>
      </c>
      <c r="BM164" s="193" t="s">
        <v>852</v>
      </c>
    </row>
    <row r="165" spans="1:65" s="12" customFormat="1" ht="25.9" customHeight="1">
      <c r="B165" s="166"/>
      <c r="C165" s="167"/>
      <c r="D165" s="168" t="s">
        <v>72</v>
      </c>
      <c r="E165" s="169" t="s">
        <v>1063</v>
      </c>
      <c r="F165" s="169" t="s">
        <v>1064</v>
      </c>
      <c r="G165" s="167"/>
      <c r="H165" s="167"/>
      <c r="I165" s="170"/>
      <c r="J165" s="171">
        <f>BK165</f>
        <v>0</v>
      </c>
      <c r="K165" s="167"/>
      <c r="L165" s="172"/>
      <c r="M165" s="173"/>
      <c r="N165" s="174"/>
      <c r="O165" s="174"/>
      <c r="P165" s="175">
        <f>P166</f>
        <v>0</v>
      </c>
      <c r="Q165" s="174"/>
      <c r="R165" s="175">
        <f>R166</f>
        <v>0</v>
      </c>
      <c r="S165" s="174"/>
      <c r="T165" s="176">
        <f>T166</f>
        <v>0</v>
      </c>
      <c r="AR165" s="177" t="s">
        <v>81</v>
      </c>
      <c r="AT165" s="178" t="s">
        <v>72</v>
      </c>
      <c r="AU165" s="178" t="s">
        <v>73</v>
      </c>
      <c r="AY165" s="177" t="s">
        <v>165</v>
      </c>
      <c r="BK165" s="179">
        <f>BK166</f>
        <v>0</v>
      </c>
    </row>
    <row r="166" spans="1:65" s="2" customFormat="1" ht="16.5" customHeight="1">
      <c r="A166" s="37"/>
      <c r="B166" s="38"/>
      <c r="C166" s="182" t="s">
        <v>528</v>
      </c>
      <c r="D166" s="182" t="s">
        <v>167</v>
      </c>
      <c r="E166" s="183" t="s">
        <v>1065</v>
      </c>
      <c r="F166" s="184" t="s">
        <v>1066</v>
      </c>
      <c r="G166" s="185" t="s">
        <v>380</v>
      </c>
      <c r="H166" s="186">
        <v>12</v>
      </c>
      <c r="I166" s="187"/>
      <c r="J166" s="188">
        <f>ROUND(I166*H166,2)</f>
        <v>0</v>
      </c>
      <c r="K166" s="184" t="s">
        <v>366</v>
      </c>
      <c r="L166" s="42"/>
      <c r="M166" s="189" t="s">
        <v>21</v>
      </c>
      <c r="N166" s="190" t="s">
        <v>44</v>
      </c>
      <c r="O166" s="67"/>
      <c r="P166" s="191">
        <f>O166*H166</f>
        <v>0</v>
      </c>
      <c r="Q166" s="191">
        <v>0</v>
      </c>
      <c r="R166" s="191">
        <f>Q166*H166</f>
        <v>0</v>
      </c>
      <c r="S166" s="191">
        <v>0</v>
      </c>
      <c r="T166" s="192">
        <f>S166*H166</f>
        <v>0</v>
      </c>
      <c r="U166" s="37"/>
      <c r="V166" s="37"/>
      <c r="W166" s="37"/>
      <c r="X166" s="37"/>
      <c r="Y166" s="37"/>
      <c r="Z166" s="37"/>
      <c r="AA166" s="37"/>
      <c r="AB166" s="37"/>
      <c r="AC166" s="37"/>
      <c r="AD166" s="37"/>
      <c r="AE166" s="37"/>
      <c r="AR166" s="193" t="s">
        <v>172</v>
      </c>
      <c r="AT166" s="193" t="s">
        <v>167</v>
      </c>
      <c r="AU166" s="193" t="s">
        <v>81</v>
      </c>
      <c r="AY166" s="20" t="s">
        <v>165</v>
      </c>
      <c r="BE166" s="194">
        <f>IF(N166="základní",J166,0)</f>
        <v>0</v>
      </c>
      <c r="BF166" s="194">
        <f>IF(N166="snížená",J166,0)</f>
        <v>0</v>
      </c>
      <c r="BG166" s="194">
        <f>IF(N166="zákl. přenesená",J166,0)</f>
        <v>0</v>
      </c>
      <c r="BH166" s="194">
        <f>IF(N166="sníž. přenesená",J166,0)</f>
        <v>0</v>
      </c>
      <c r="BI166" s="194">
        <f>IF(N166="nulová",J166,0)</f>
        <v>0</v>
      </c>
      <c r="BJ166" s="20" t="s">
        <v>81</v>
      </c>
      <c r="BK166" s="194">
        <f>ROUND(I166*H166,2)</f>
        <v>0</v>
      </c>
      <c r="BL166" s="20" t="s">
        <v>172</v>
      </c>
      <c r="BM166" s="193" t="s">
        <v>864</v>
      </c>
    </row>
    <row r="167" spans="1:65" s="12" customFormat="1" ht="25.9" customHeight="1">
      <c r="B167" s="166"/>
      <c r="C167" s="167"/>
      <c r="D167" s="168" t="s">
        <v>72</v>
      </c>
      <c r="E167" s="169" t="s">
        <v>1067</v>
      </c>
      <c r="F167" s="169" t="s">
        <v>1068</v>
      </c>
      <c r="G167" s="167"/>
      <c r="H167" s="167"/>
      <c r="I167" s="170"/>
      <c r="J167" s="171">
        <f>BK167</f>
        <v>0</v>
      </c>
      <c r="K167" s="167"/>
      <c r="L167" s="172"/>
      <c r="M167" s="173"/>
      <c r="N167" s="174"/>
      <c r="O167" s="174"/>
      <c r="P167" s="175">
        <f>SUM(P168:P178)</f>
        <v>0</v>
      </c>
      <c r="Q167" s="174"/>
      <c r="R167" s="175">
        <f>SUM(R168:R178)</f>
        <v>0</v>
      </c>
      <c r="S167" s="174"/>
      <c r="T167" s="176">
        <f>SUM(T168:T178)</f>
        <v>0</v>
      </c>
      <c r="AR167" s="177" t="s">
        <v>81</v>
      </c>
      <c r="AT167" s="178" t="s">
        <v>72</v>
      </c>
      <c r="AU167" s="178" t="s">
        <v>73</v>
      </c>
      <c r="AY167" s="177" t="s">
        <v>165</v>
      </c>
      <c r="BK167" s="179">
        <f>SUM(BK168:BK178)</f>
        <v>0</v>
      </c>
    </row>
    <row r="168" spans="1:65" s="2" customFormat="1" ht="16.5" customHeight="1">
      <c r="A168" s="37"/>
      <c r="B168" s="38"/>
      <c r="C168" s="182" t="s">
        <v>535</v>
      </c>
      <c r="D168" s="182" t="s">
        <v>167</v>
      </c>
      <c r="E168" s="183" t="s">
        <v>1069</v>
      </c>
      <c r="F168" s="184" t="s">
        <v>1070</v>
      </c>
      <c r="G168" s="185" t="s">
        <v>380</v>
      </c>
      <c r="H168" s="186">
        <v>20</v>
      </c>
      <c r="I168" s="187"/>
      <c r="J168" s="188">
        <f t="shared" ref="J168:J178" si="40">ROUND(I168*H168,2)</f>
        <v>0</v>
      </c>
      <c r="K168" s="184" t="s">
        <v>366</v>
      </c>
      <c r="L168" s="42"/>
      <c r="M168" s="189" t="s">
        <v>21</v>
      </c>
      <c r="N168" s="190" t="s">
        <v>44</v>
      </c>
      <c r="O168" s="67"/>
      <c r="P168" s="191">
        <f t="shared" ref="P168:P178" si="41">O168*H168</f>
        <v>0</v>
      </c>
      <c r="Q168" s="191">
        <v>0</v>
      </c>
      <c r="R168" s="191">
        <f t="shared" ref="R168:R178" si="42">Q168*H168</f>
        <v>0</v>
      </c>
      <c r="S168" s="191">
        <v>0</v>
      </c>
      <c r="T168" s="192">
        <f t="shared" ref="T168:T178" si="43">S168*H168</f>
        <v>0</v>
      </c>
      <c r="U168" s="37"/>
      <c r="V168" s="37"/>
      <c r="W168" s="37"/>
      <c r="X168" s="37"/>
      <c r="Y168" s="37"/>
      <c r="Z168" s="37"/>
      <c r="AA168" s="37"/>
      <c r="AB168" s="37"/>
      <c r="AC168" s="37"/>
      <c r="AD168" s="37"/>
      <c r="AE168" s="37"/>
      <c r="AR168" s="193" t="s">
        <v>172</v>
      </c>
      <c r="AT168" s="193" t="s">
        <v>167</v>
      </c>
      <c r="AU168" s="193" t="s">
        <v>81</v>
      </c>
      <c r="AY168" s="20" t="s">
        <v>165</v>
      </c>
      <c r="BE168" s="194">
        <f t="shared" ref="BE168:BE178" si="44">IF(N168="základní",J168,0)</f>
        <v>0</v>
      </c>
      <c r="BF168" s="194">
        <f t="shared" ref="BF168:BF178" si="45">IF(N168="snížená",J168,0)</f>
        <v>0</v>
      </c>
      <c r="BG168" s="194">
        <f t="shared" ref="BG168:BG178" si="46">IF(N168="zákl. přenesená",J168,0)</f>
        <v>0</v>
      </c>
      <c r="BH168" s="194">
        <f t="shared" ref="BH168:BH178" si="47">IF(N168="sníž. přenesená",J168,0)</f>
        <v>0</v>
      </c>
      <c r="BI168" s="194">
        <f t="shared" ref="BI168:BI178" si="48">IF(N168="nulová",J168,0)</f>
        <v>0</v>
      </c>
      <c r="BJ168" s="20" t="s">
        <v>81</v>
      </c>
      <c r="BK168" s="194">
        <f t="shared" ref="BK168:BK178" si="49">ROUND(I168*H168,2)</f>
        <v>0</v>
      </c>
      <c r="BL168" s="20" t="s">
        <v>172</v>
      </c>
      <c r="BM168" s="193" t="s">
        <v>877</v>
      </c>
    </row>
    <row r="169" spans="1:65" s="2" customFormat="1" ht="16.5" customHeight="1">
      <c r="A169" s="37"/>
      <c r="B169" s="38"/>
      <c r="C169" s="182" t="s">
        <v>542</v>
      </c>
      <c r="D169" s="182" t="s">
        <v>167</v>
      </c>
      <c r="E169" s="183" t="s">
        <v>1071</v>
      </c>
      <c r="F169" s="184" t="s">
        <v>1072</v>
      </c>
      <c r="G169" s="185" t="s">
        <v>380</v>
      </c>
      <c r="H169" s="186">
        <v>20</v>
      </c>
      <c r="I169" s="187"/>
      <c r="J169" s="188">
        <f t="shared" si="40"/>
        <v>0</v>
      </c>
      <c r="K169" s="184" t="s">
        <v>366</v>
      </c>
      <c r="L169" s="42"/>
      <c r="M169" s="189" t="s">
        <v>21</v>
      </c>
      <c r="N169" s="190" t="s">
        <v>44</v>
      </c>
      <c r="O169" s="67"/>
      <c r="P169" s="191">
        <f t="shared" si="41"/>
        <v>0</v>
      </c>
      <c r="Q169" s="191">
        <v>0</v>
      </c>
      <c r="R169" s="191">
        <f t="shared" si="42"/>
        <v>0</v>
      </c>
      <c r="S169" s="191">
        <v>0</v>
      </c>
      <c r="T169" s="192">
        <f t="shared" si="43"/>
        <v>0</v>
      </c>
      <c r="U169" s="37"/>
      <c r="V169" s="37"/>
      <c r="W169" s="37"/>
      <c r="X169" s="37"/>
      <c r="Y169" s="37"/>
      <c r="Z169" s="37"/>
      <c r="AA169" s="37"/>
      <c r="AB169" s="37"/>
      <c r="AC169" s="37"/>
      <c r="AD169" s="37"/>
      <c r="AE169" s="37"/>
      <c r="AR169" s="193" t="s">
        <v>172</v>
      </c>
      <c r="AT169" s="193" t="s">
        <v>167</v>
      </c>
      <c r="AU169" s="193" t="s">
        <v>81</v>
      </c>
      <c r="AY169" s="20" t="s">
        <v>165</v>
      </c>
      <c r="BE169" s="194">
        <f t="shared" si="44"/>
        <v>0</v>
      </c>
      <c r="BF169" s="194">
        <f t="shared" si="45"/>
        <v>0</v>
      </c>
      <c r="BG169" s="194">
        <f t="shared" si="46"/>
        <v>0</v>
      </c>
      <c r="BH169" s="194">
        <f t="shared" si="47"/>
        <v>0</v>
      </c>
      <c r="BI169" s="194">
        <f t="shared" si="48"/>
        <v>0</v>
      </c>
      <c r="BJ169" s="20" t="s">
        <v>81</v>
      </c>
      <c r="BK169" s="194">
        <f t="shared" si="49"/>
        <v>0</v>
      </c>
      <c r="BL169" s="20" t="s">
        <v>172</v>
      </c>
      <c r="BM169" s="193" t="s">
        <v>891</v>
      </c>
    </row>
    <row r="170" spans="1:65" s="2" customFormat="1" ht="16.5" customHeight="1">
      <c r="A170" s="37"/>
      <c r="B170" s="38"/>
      <c r="C170" s="182" t="s">
        <v>547</v>
      </c>
      <c r="D170" s="182" t="s">
        <v>167</v>
      </c>
      <c r="E170" s="183" t="s">
        <v>1073</v>
      </c>
      <c r="F170" s="184" t="s">
        <v>1074</v>
      </c>
      <c r="G170" s="185" t="s">
        <v>380</v>
      </c>
      <c r="H170" s="186">
        <v>8</v>
      </c>
      <c r="I170" s="187"/>
      <c r="J170" s="188">
        <f t="shared" si="40"/>
        <v>0</v>
      </c>
      <c r="K170" s="184" t="s">
        <v>366</v>
      </c>
      <c r="L170" s="42"/>
      <c r="M170" s="189" t="s">
        <v>21</v>
      </c>
      <c r="N170" s="190" t="s">
        <v>44</v>
      </c>
      <c r="O170" s="67"/>
      <c r="P170" s="191">
        <f t="shared" si="41"/>
        <v>0</v>
      </c>
      <c r="Q170" s="191">
        <v>0</v>
      </c>
      <c r="R170" s="191">
        <f t="shared" si="42"/>
        <v>0</v>
      </c>
      <c r="S170" s="191">
        <v>0</v>
      </c>
      <c r="T170" s="192">
        <f t="shared" si="43"/>
        <v>0</v>
      </c>
      <c r="U170" s="37"/>
      <c r="V170" s="37"/>
      <c r="W170" s="37"/>
      <c r="X170" s="37"/>
      <c r="Y170" s="37"/>
      <c r="Z170" s="37"/>
      <c r="AA170" s="37"/>
      <c r="AB170" s="37"/>
      <c r="AC170" s="37"/>
      <c r="AD170" s="37"/>
      <c r="AE170" s="37"/>
      <c r="AR170" s="193" t="s">
        <v>172</v>
      </c>
      <c r="AT170" s="193" t="s">
        <v>167</v>
      </c>
      <c r="AU170" s="193" t="s">
        <v>81</v>
      </c>
      <c r="AY170" s="20" t="s">
        <v>165</v>
      </c>
      <c r="BE170" s="194">
        <f t="shared" si="44"/>
        <v>0</v>
      </c>
      <c r="BF170" s="194">
        <f t="shared" si="45"/>
        <v>0</v>
      </c>
      <c r="BG170" s="194">
        <f t="shared" si="46"/>
        <v>0</v>
      </c>
      <c r="BH170" s="194">
        <f t="shared" si="47"/>
        <v>0</v>
      </c>
      <c r="BI170" s="194">
        <f t="shared" si="48"/>
        <v>0</v>
      </c>
      <c r="BJ170" s="20" t="s">
        <v>81</v>
      </c>
      <c r="BK170" s="194">
        <f t="shared" si="49"/>
        <v>0</v>
      </c>
      <c r="BL170" s="20" t="s">
        <v>172</v>
      </c>
      <c r="BM170" s="193" t="s">
        <v>910</v>
      </c>
    </row>
    <row r="171" spans="1:65" s="2" customFormat="1" ht="16.5" customHeight="1">
      <c r="A171" s="37"/>
      <c r="B171" s="38"/>
      <c r="C171" s="182" t="s">
        <v>554</v>
      </c>
      <c r="D171" s="182" t="s">
        <v>167</v>
      </c>
      <c r="E171" s="183" t="s">
        <v>1075</v>
      </c>
      <c r="F171" s="184" t="s">
        <v>1076</v>
      </c>
      <c r="G171" s="185" t="s">
        <v>380</v>
      </c>
      <c r="H171" s="186">
        <v>2</v>
      </c>
      <c r="I171" s="187"/>
      <c r="J171" s="188">
        <f t="shared" si="40"/>
        <v>0</v>
      </c>
      <c r="K171" s="184" t="s">
        <v>366</v>
      </c>
      <c r="L171" s="42"/>
      <c r="M171" s="189" t="s">
        <v>21</v>
      </c>
      <c r="N171" s="190" t="s">
        <v>44</v>
      </c>
      <c r="O171" s="67"/>
      <c r="P171" s="191">
        <f t="shared" si="41"/>
        <v>0</v>
      </c>
      <c r="Q171" s="191">
        <v>0</v>
      </c>
      <c r="R171" s="191">
        <f t="shared" si="42"/>
        <v>0</v>
      </c>
      <c r="S171" s="191">
        <v>0</v>
      </c>
      <c r="T171" s="192">
        <f t="shared" si="43"/>
        <v>0</v>
      </c>
      <c r="U171" s="37"/>
      <c r="V171" s="37"/>
      <c r="W171" s="37"/>
      <c r="X171" s="37"/>
      <c r="Y171" s="37"/>
      <c r="Z171" s="37"/>
      <c r="AA171" s="37"/>
      <c r="AB171" s="37"/>
      <c r="AC171" s="37"/>
      <c r="AD171" s="37"/>
      <c r="AE171" s="37"/>
      <c r="AR171" s="193" t="s">
        <v>172</v>
      </c>
      <c r="AT171" s="193" t="s">
        <v>167</v>
      </c>
      <c r="AU171" s="193" t="s">
        <v>81</v>
      </c>
      <c r="AY171" s="20" t="s">
        <v>165</v>
      </c>
      <c r="BE171" s="194">
        <f t="shared" si="44"/>
        <v>0</v>
      </c>
      <c r="BF171" s="194">
        <f t="shared" si="45"/>
        <v>0</v>
      </c>
      <c r="BG171" s="194">
        <f t="shared" si="46"/>
        <v>0</v>
      </c>
      <c r="BH171" s="194">
        <f t="shared" si="47"/>
        <v>0</v>
      </c>
      <c r="BI171" s="194">
        <f t="shared" si="48"/>
        <v>0</v>
      </c>
      <c r="BJ171" s="20" t="s">
        <v>81</v>
      </c>
      <c r="BK171" s="194">
        <f t="shared" si="49"/>
        <v>0</v>
      </c>
      <c r="BL171" s="20" t="s">
        <v>172</v>
      </c>
      <c r="BM171" s="193" t="s">
        <v>1077</v>
      </c>
    </row>
    <row r="172" spans="1:65" s="2" customFormat="1" ht="16.5" customHeight="1">
      <c r="A172" s="37"/>
      <c r="B172" s="38"/>
      <c r="C172" s="182" t="s">
        <v>560</v>
      </c>
      <c r="D172" s="182" t="s">
        <v>167</v>
      </c>
      <c r="E172" s="183" t="s">
        <v>1078</v>
      </c>
      <c r="F172" s="184" t="s">
        <v>1079</v>
      </c>
      <c r="G172" s="185" t="s">
        <v>380</v>
      </c>
      <c r="H172" s="186">
        <v>6</v>
      </c>
      <c r="I172" s="187"/>
      <c r="J172" s="188">
        <f t="shared" si="40"/>
        <v>0</v>
      </c>
      <c r="K172" s="184" t="s">
        <v>366</v>
      </c>
      <c r="L172" s="42"/>
      <c r="M172" s="189" t="s">
        <v>21</v>
      </c>
      <c r="N172" s="190" t="s">
        <v>44</v>
      </c>
      <c r="O172" s="67"/>
      <c r="P172" s="191">
        <f t="shared" si="41"/>
        <v>0</v>
      </c>
      <c r="Q172" s="191">
        <v>0</v>
      </c>
      <c r="R172" s="191">
        <f t="shared" si="42"/>
        <v>0</v>
      </c>
      <c r="S172" s="191">
        <v>0</v>
      </c>
      <c r="T172" s="192">
        <f t="shared" si="43"/>
        <v>0</v>
      </c>
      <c r="U172" s="37"/>
      <c r="V172" s="37"/>
      <c r="W172" s="37"/>
      <c r="X172" s="37"/>
      <c r="Y172" s="37"/>
      <c r="Z172" s="37"/>
      <c r="AA172" s="37"/>
      <c r="AB172" s="37"/>
      <c r="AC172" s="37"/>
      <c r="AD172" s="37"/>
      <c r="AE172" s="37"/>
      <c r="AR172" s="193" t="s">
        <v>172</v>
      </c>
      <c r="AT172" s="193" t="s">
        <v>167</v>
      </c>
      <c r="AU172" s="193" t="s">
        <v>81</v>
      </c>
      <c r="AY172" s="20" t="s">
        <v>165</v>
      </c>
      <c r="BE172" s="194">
        <f t="shared" si="44"/>
        <v>0</v>
      </c>
      <c r="BF172" s="194">
        <f t="shared" si="45"/>
        <v>0</v>
      </c>
      <c r="BG172" s="194">
        <f t="shared" si="46"/>
        <v>0</v>
      </c>
      <c r="BH172" s="194">
        <f t="shared" si="47"/>
        <v>0</v>
      </c>
      <c r="BI172" s="194">
        <f t="shared" si="48"/>
        <v>0</v>
      </c>
      <c r="BJ172" s="20" t="s">
        <v>81</v>
      </c>
      <c r="BK172" s="194">
        <f t="shared" si="49"/>
        <v>0</v>
      </c>
      <c r="BL172" s="20" t="s">
        <v>172</v>
      </c>
      <c r="BM172" s="193" t="s">
        <v>1080</v>
      </c>
    </row>
    <row r="173" spans="1:65" s="2" customFormat="1" ht="16.5" customHeight="1">
      <c r="A173" s="37"/>
      <c r="B173" s="38"/>
      <c r="C173" s="182" t="s">
        <v>567</v>
      </c>
      <c r="D173" s="182" t="s">
        <v>167</v>
      </c>
      <c r="E173" s="183" t="s">
        <v>1081</v>
      </c>
      <c r="F173" s="184" t="s">
        <v>1082</v>
      </c>
      <c r="G173" s="185" t="s">
        <v>380</v>
      </c>
      <c r="H173" s="186">
        <v>20</v>
      </c>
      <c r="I173" s="187"/>
      <c r="J173" s="188">
        <f t="shared" si="40"/>
        <v>0</v>
      </c>
      <c r="K173" s="184" t="s">
        <v>366</v>
      </c>
      <c r="L173" s="42"/>
      <c r="M173" s="189" t="s">
        <v>21</v>
      </c>
      <c r="N173" s="190" t="s">
        <v>44</v>
      </c>
      <c r="O173" s="67"/>
      <c r="P173" s="191">
        <f t="shared" si="41"/>
        <v>0</v>
      </c>
      <c r="Q173" s="191">
        <v>0</v>
      </c>
      <c r="R173" s="191">
        <f t="shared" si="42"/>
        <v>0</v>
      </c>
      <c r="S173" s="191">
        <v>0</v>
      </c>
      <c r="T173" s="192">
        <f t="shared" si="43"/>
        <v>0</v>
      </c>
      <c r="U173" s="37"/>
      <c r="V173" s="37"/>
      <c r="W173" s="37"/>
      <c r="X173" s="37"/>
      <c r="Y173" s="37"/>
      <c r="Z173" s="37"/>
      <c r="AA173" s="37"/>
      <c r="AB173" s="37"/>
      <c r="AC173" s="37"/>
      <c r="AD173" s="37"/>
      <c r="AE173" s="37"/>
      <c r="AR173" s="193" t="s">
        <v>172</v>
      </c>
      <c r="AT173" s="193" t="s">
        <v>167</v>
      </c>
      <c r="AU173" s="193" t="s">
        <v>81</v>
      </c>
      <c r="AY173" s="20" t="s">
        <v>165</v>
      </c>
      <c r="BE173" s="194">
        <f t="shared" si="44"/>
        <v>0</v>
      </c>
      <c r="BF173" s="194">
        <f t="shared" si="45"/>
        <v>0</v>
      </c>
      <c r="BG173" s="194">
        <f t="shared" si="46"/>
        <v>0</v>
      </c>
      <c r="BH173" s="194">
        <f t="shared" si="47"/>
        <v>0</v>
      </c>
      <c r="BI173" s="194">
        <f t="shared" si="48"/>
        <v>0</v>
      </c>
      <c r="BJ173" s="20" t="s">
        <v>81</v>
      </c>
      <c r="BK173" s="194">
        <f t="shared" si="49"/>
        <v>0</v>
      </c>
      <c r="BL173" s="20" t="s">
        <v>172</v>
      </c>
      <c r="BM173" s="193" t="s">
        <v>1083</v>
      </c>
    </row>
    <row r="174" spans="1:65" s="2" customFormat="1" ht="16.5" customHeight="1">
      <c r="A174" s="37"/>
      <c r="B174" s="38"/>
      <c r="C174" s="182" t="s">
        <v>575</v>
      </c>
      <c r="D174" s="182" t="s">
        <v>167</v>
      </c>
      <c r="E174" s="183" t="s">
        <v>1084</v>
      </c>
      <c r="F174" s="184" t="s">
        <v>1085</v>
      </c>
      <c r="G174" s="185" t="s">
        <v>380</v>
      </c>
      <c r="H174" s="186">
        <v>4</v>
      </c>
      <c r="I174" s="187"/>
      <c r="J174" s="188">
        <f t="shared" si="40"/>
        <v>0</v>
      </c>
      <c r="K174" s="184" t="s">
        <v>366</v>
      </c>
      <c r="L174" s="42"/>
      <c r="M174" s="189" t="s">
        <v>21</v>
      </c>
      <c r="N174" s="190" t="s">
        <v>44</v>
      </c>
      <c r="O174" s="67"/>
      <c r="P174" s="191">
        <f t="shared" si="41"/>
        <v>0</v>
      </c>
      <c r="Q174" s="191">
        <v>0</v>
      </c>
      <c r="R174" s="191">
        <f t="shared" si="42"/>
        <v>0</v>
      </c>
      <c r="S174" s="191">
        <v>0</v>
      </c>
      <c r="T174" s="192">
        <f t="shared" si="43"/>
        <v>0</v>
      </c>
      <c r="U174" s="37"/>
      <c r="V174" s="37"/>
      <c r="W174" s="37"/>
      <c r="X174" s="37"/>
      <c r="Y174" s="37"/>
      <c r="Z174" s="37"/>
      <c r="AA174" s="37"/>
      <c r="AB174" s="37"/>
      <c r="AC174" s="37"/>
      <c r="AD174" s="37"/>
      <c r="AE174" s="37"/>
      <c r="AR174" s="193" t="s">
        <v>172</v>
      </c>
      <c r="AT174" s="193" t="s">
        <v>167</v>
      </c>
      <c r="AU174" s="193" t="s">
        <v>81</v>
      </c>
      <c r="AY174" s="20" t="s">
        <v>165</v>
      </c>
      <c r="BE174" s="194">
        <f t="shared" si="44"/>
        <v>0</v>
      </c>
      <c r="BF174" s="194">
        <f t="shared" si="45"/>
        <v>0</v>
      </c>
      <c r="BG174" s="194">
        <f t="shared" si="46"/>
        <v>0</v>
      </c>
      <c r="BH174" s="194">
        <f t="shared" si="47"/>
        <v>0</v>
      </c>
      <c r="BI174" s="194">
        <f t="shared" si="48"/>
        <v>0</v>
      </c>
      <c r="BJ174" s="20" t="s">
        <v>81</v>
      </c>
      <c r="BK174" s="194">
        <f t="shared" si="49"/>
        <v>0</v>
      </c>
      <c r="BL174" s="20" t="s">
        <v>172</v>
      </c>
      <c r="BM174" s="193" t="s">
        <v>1086</v>
      </c>
    </row>
    <row r="175" spans="1:65" s="2" customFormat="1" ht="16.5" customHeight="1">
      <c r="A175" s="37"/>
      <c r="B175" s="38"/>
      <c r="C175" s="182" t="s">
        <v>580</v>
      </c>
      <c r="D175" s="182" t="s">
        <v>167</v>
      </c>
      <c r="E175" s="183" t="s">
        <v>1087</v>
      </c>
      <c r="F175" s="184" t="s">
        <v>1088</v>
      </c>
      <c r="G175" s="185" t="s">
        <v>380</v>
      </c>
      <c r="H175" s="186">
        <v>6</v>
      </c>
      <c r="I175" s="187"/>
      <c r="J175" s="188">
        <f t="shared" si="40"/>
        <v>0</v>
      </c>
      <c r="K175" s="184" t="s">
        <v>366</v>
      </c>
      <c r="L175" s="42"/>
      <c r="M175" s="189" t="s">
        <v>21</v>
      </c>
      <c r="N175" s="190" t="s">
        <v>44</v>
      </c>
      <c r="O175" s="67"/>
      <c r="P175" s="191">
        <f t="shared" si="41"/>
        <v>0</v>
      </c>
      <c r="Q175" s="191">
        <v>0</v>
      </c>
      <c r="R175" s="191">
        <f t="shared" si="42"/>
        <v>0</v>
      </c>
      <c r="S175" s="191">
        <v>0</v>
      </c>
      <c r="T175" s="192">
        <f t="shared" si="43"/>
        <v>0</v>
      </c>
      <c r="U175" s="37"/>
      <c r="V175" s="37"/>
      <c r="W175" s="37"/>
      <c r="X175" s="37"/>
      <c r="Y175" s="37"/>
      <c r="Z175" s="37"/>
      <c r="AA175" s="37"/>
      <c r="AB175" s="37"/>
      <c r="AC175" s="37"/>
      <c r="AD175" s="37"/>
      <c r="AE175" s="37"/>
      <c r="AR175" s="193" t="s">
        <v>172</v>
      </c>
      <c r="AT175" s="193" t="s">
        <v>167</v>
      </c>
      <c r="AU175" s="193" t="s">
        <v>81</v>
      </c>
      <c r="AY175" s="20" t="s">
        <v>165</v>
      </c>
      <c r="BE175" s="194">
        <f t="shared" si="44"/>
        <v>0</v>
      </c>
      <c r="BF175" s="194">
        <f t="shared" si="45"/>
        <v>0</v>
      </c>
      <c r="BG175" s="194">
        <f t="shared" si="46"/>
        <v>0</v>
      </c>
      <c r="BH175" s="194">
        <f t="shared" si="47"/>
        <v>0</v>
      </c>
      <c r="BI175" s="194">
        <f t="shared" si="48"/>
        <v>0</v>
      </c>
      <c r="BJ175" s="20" t="s">
        <v>81</v>
      </c>
      <c r="BK175" s="194">
        <f t="shared" si="49"/>
        <v>0</v>
      </c>
      <c r="BL175" s="20" t="s">
        <v>172</v>
      </c>
      <c r="BM175" s="193" t="s">
        <v>1089</v>
      </c>
    </row>
    <row r="176" spans="1:65" s="2" customFormat="1" ht="16.5" customHeight="1">
      <c r="A176" s="37"/>
      <c r="B176" s="38"/>
      <c r="C176" s="182" t="s">
        <v>586</v>
      </c>
      <c r="D176" s="182" t="s">
        <v>167</v>
      </c>
      <c r="E176" s="183" t="s">
        <v>1090</v>
      </c>
      <c r="F176" s="184" t="s">
        <v>1091</v>
      </c>
      <c r="G176" s="185" t="s">
        <v>380</v>
      </c>
      <c r="H176" s="186">
        <v>5</v>
      </c>
      <c r="I176" s="187"/>
      <c r="J176" s="188">
        <f t="shared" si="40"/>
        <v>0</v>
      </c>
      <c r="K176" s="184" t="s">
        <v>366</v>
      </c>
      <c r="L176" s="42"/>
      <c r="M176" s="189" t="s">
        <v>21</v>
      </c>
      <c r="N176" s="190" t="s">
        <v>44</v>
      </c>
      <c r="O176" s="67"/>
      <c r="P176" s="191">
        <f t="shared" si="41"/>
        <v>0</v>
      </c>
      <c r="Q176" s="191">
        <v>0</v>
      </c>
      <c r="R176" s="191">
        <f t="shared" si="42"/>
        <v>0</v>
      </c>
      <c r="S176" s="191">
        <v>0</v>
      </c>
      <c r="T176" s="192">
        <f t="shared" si="43"/>
        <v>0</v>
      </c>
      <c r="U176" s="37"/>
      <c r="V176" s="37"/>
      <c r="W176" s="37"/>
      <c r="X176" s="37"/>
      <c r="Y176" s="37"/>
      <c r="Z176" s="37"/>
      <c r="AA176" s="37"/>
      <c r="AB176" s="37"/>
      <c r="AC176" s="37"/>
      <c r="AD176" s="37"/>
      <c r="AE176" s="37"/>
      <c r="AR176" s="193" t="s">
        <v>172</v>
      </c>
      <c r="AT176" s="193" t="s">
        <v>167</v>
      </c>
      <c r="AU176" s="193" t="s">
        <v>81</v>
      </c>
      <c r="AY176" s="20" t="s">
        <v>165</v>
      </c>
      <c r="BE176" s="194">
        <f t="shared" si="44"/>
        <v>0</v>
      </c>
      <c r="BF176" s="194">
        <f t="shared" si="45"/>
        <v>0</v>
      </c>
      <c r="BG176" s="194">
        <f t="shared" si="46"/>
        <v>0</v>
      </c>
      <c r="BH176" s="194">
        <f t="shared" si="47"/>
        <v>0</v>
      </c>
      <c r="BI176" s="194">
        <f t="shared" si="48"/>
        <v>0</v>
      </c>
      <c r="BJ176" s="20" t="s">
        <v>81</v>
      </c>
      <c r="BK176" s="194">
        <f t="shared" si="49"/>
        <v>0</v>
      </c>
      <c r="BL176" s="20" t="s">
        <v>172</v>
      </c>
      <c r="BM176" s="193" t="s">
        <v>1092</v>
      </c>
    </row>
    <row r="177" spans="1:65" s="2" customFormat="1" ht="16.5" customHeight="1">
      <c r="A177" s="37"/>
      <c r="B177" s="38"/>
      <c r="C177" s="182" t="s">
        <v>591</v>
      </c>
      <c r="D177" s="182" t="s">
        <v>167</v>
      </c>
      <c r="E177" s="183" t="s">
        <v>1093</v>
      </c>
      <c r="F177" s="184" t="s">
        <v>1094</v>
      </c>
      <c r="G177" s="185" t="s">
        <v>380</v>
      </c>
      <c r="H177" s="186">
        <v>4</v>
      </c>
      <c r="I177" s="187"/>
      <c r="J177" s="188">
        <f t="shared" si="40"/>
        <v>0</v>
      </c>
      <c r="K177" s="184" t="s">
        <v>366</v>
      </c>
      <c r="L177" s="42"/>
      <c r="M177" s="189" t="s">
        <v>21</v>
      </c>
      <c r="N177" s="190" t="s">
        <v>44</v>
      </c>
      <c r="O177" s="67"/>
      <c r="P177" s="191">
        <f t="shared" si="41"/>
        <v>0</v>
      </c>
      <c r="Q177" s="191">
        <v>0</v>
      </c>
      <c r="R177" s="191">
        <f t="shared" si="42"/>
        <v>0</v>
      </c>
      <c r="S177" s="191">
        <v>0</v>
      </c>
      <c r="T177" s="192">
        <f t="shared" si="43"/>
        <v>0</v>
      </c>
      <c r="U177" s="37"/>
      <c r="V177" s="37"/>
      <c r="W177" s="37"/>
      <c r="X177" s="37"/>
      <c r="Y177" s="37"/>
      <c r="Z177" s="37"/>
      <c r="AA177" s="37"/>
      <c r="AB177" s="37"/>
      <c r="AC177" s="37"/>
      <c r="AD177" s="37"/>
      <c r="AE177" s="37"/>
      <c r="AR177" s="193" t="s">
        <v>172</v>
      </c>
      <c r="AT177" s="193" t="s">
        <v>167</v>
      </c>
      <c r="AU177" s="193" t="s">
        <v>81</v>
      </c>
      <c r="AY177" s="20" t="s">
        <v>165</v>
      </c>
      <c r="BE177" s="194">
        <f t="shared" si="44"/>
        <v>0</v>
      </c>
      <c r="BF177" s="194">
        <f t="shared" si="45"/>
        <v>0</v>
      </c>
      <c r="BG177" s="194">
        <f t="shared" si="46"/>
        <v>0</v>
      </c>
      <c r="BH177" s="194">
        <f t="shared" si="47"/>
        <v>0</v>
      </c>
      <c r="BI177" s="194">
        <f t="shared" si="48"/>
        <v>0</v>
      </c>
      <c r="BJ177" s="20" t="s">
        <v>81</v>
      </c>
      <c r="BK177" s="194">
        <f t="shared" si="49"/>
        <v>0</v>
      </c>
      <c r="BL177" s="20" t="s">
        <v>172</v>
      </c>
      <c r="BM177" s="193" t="s">
        <v>1095</v>
      </c>
    </row>
    <row r="178" spans="1:65" s="2" customFormat="1" ht="16.5" customHeight="1">
      <c r="A178" s="37"/>
      <c r="B178" s="38"/>
      <c r="C178" s="182" t="s">
        <v>596</v>
      </c>
      <c r="D178" s="182" t="s">
        <v>167</v>
      </c>
      <c r="E178" s="183" t="s">
        <v>1096</v>
      </c>
      <c r="F178" s="184" t="s">
        <v>1097</v>
      </c>
      <c r="G178" s="185" t="s">
        <v>380</v>
      </c>
      <c r="H178" s="186">
        <v>10</v>
      </c>
      <c r="I178" s="187"/>
      <c r="J178" s="188">
        <f t="shared" si="40"/>
        <v>0</v>
      </c>
      <c r="K178" s="184" t="s">
        <v>366</v>
      </c>
      <c r="L178" s="42"/>
      <c r="M178" s="259" t="s">
        <v>21</v>
      </c>
      <c r="N178" s="260" t="s">
        <v>44</v>
      </c>
      <c r="O178" s="261"/>
      <c r="P178" s="262">
        <f t="shared" si="41"/>
        <v>0</v>
      </c>
      <c r="Q178" s="262">
        <v>0</v>
      </c>
      <c r="R178" s="262">
        <f t="shared" si="42"/>
        <v>0</v>
      </c>
      <c r="S178" s="262">
        <v>0</v>
      </c>
      <c r="T178" s="263">
        <f t="shared" si="43"/>
        <v>0</v>
      </c>
      <c r="U178" s="37"/>
      <c r="V178" s="37"/>
      <c r="W178" s="37"/>
      <c r="X178" s="37"/>
      <c r="Y178" s="37"/>
      <c r="Z178" s="37"/>
      <c r="AA178" s="37"/>
      <c r="AB178" s="37"/>
      <c r="AC178" s="37"/>
      <c r="AD178" s="37"/>
      <c r="AE178" s="37"/>
      <c r="AR178" s="193" t="s">
        <v>172</v>
      </c>
      <c r="AT178" s="193" t="s">
        <v>167</v>
      </c>
      <c r="AU178" s="193" t="s">
        <v>81</v>
      </c>
      <c r="AY178" s="20" t="s">
        <v>165</v>
      </c>
      <c r="BE178" s="194">
        <f t="shared" si="44"/>
        <v>0</v>
      </c>
      <c r="BF178" s="194">
        <f t="shared" si="45"/>
        <v>0</v>
      </c>
      <c r="BG178" s="194">
        <f t="shared" si="46"/>
        <v>0</v>
      </c>
      <c r="BH178" s="194">
        <f t="shared" si="47"/>
        <v>0</v>
      </c>
      <c r="BI178" s="194">
        <f t="shared" si="48"/>
        <v>0</v>
      </c>
      <c r="BJ178" s="20" t="s">
        <v>81</v>
      </c>
      <c r="BK178" s="194">
        <f t="shared" si="49"/>
        <v>0</v>
      </c>
      <c r="BL178" s="20" t="s">
        <v>172</v>
      </c>
      <c r="BM178" s="193" t="s">
        <v>1098</v>
      </c>
    </row>
    <row r="179" spans="1:65" s="2" customFormat="1" ht="6.95" customHeight="1">
      <c r="A179" s="37"/>
      <c r="B179" s="50"/>
      <c r="C179" s="51"/>
      <c r="D179" s="51"/>
      <c r="E179" s="51"/>
      <c r="F179" s="51"/>
      <c r="G179" s="51"/>
      <c r="H179" s="51"/>
      <c r="I179" s="51"/>
      <c r="J179" s="51"/>
      <c r="K179" s="51"/>
      <c r="L179" s="42"/>
      <c r="M179" s="37"/>
      <c r="O179" s="37"/>
      <c r="P179" s="37"/>
      <c r="Q179" s="37"/>
      <c r="R179" s="37"/>
      <c r="S179" s="37"/>
      <c r="T179" s="37"/>
      <c r="U179" s="37"/>
      <c r="V179" s="37"/>
      <c r="W179" s="37"/>
      <c r="X179" s="37"/>
      <c r="Y179" s="37"/>
      <c r="Z179" s="37"/>
      <c r="AA179" s="37"/>
      <c r="AB179" s="37"/>
      <c r="AC179" s="37"/>
      <c r="AD179" s="37"/>
      <c r="AE179" s="37"/>
    </row>
  </sheetData>
  <sheetProtection algorithmName="SHA-512" hashValue="jhsUYft49YlBTf274GnacvK3fqTNSCp6TKzXFshwJFhvuBM+u6NpohydxcW69WWipVK7UO/Jbfbgyk+/Qewd5Q==" saltValue="XUj0IFLrpqmTzpwy3iAByboCiYHn+1k3fdwtd9qm+MmTJ5nKAmgvl1vcjdlDFCkYnN8lFpQOCW4D7hYZd8tMsA==" spinCount="100000" sheet="1" objects="1" scenarios="1" formatColumns="0" formatRows="0" autoFilter="0"/>
  <autoFilter ref="C100:K178"/>
  <mergeCells count="15">
    <mergeCell ref="E87:H87"/>
    <mergeCell ref="E91:H91"/>
    <mergeCell ref="E89:H89"/>
    <mergeCell ref="E93:H93"/>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2:BM10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412"/>
      <c r="M2" s="412"/>
      <c r="N2" s="412"/>
      <c r="O2" s="412"/>
      <c r="P2" s="412"/>
      <c r="Q2" s="412"/>
      <c r="R2" s="412"/>
      <c r="S2" s="412"/>
      <c r="T2" s="412"/>
      <c r="U2" s="412"/>
      <c r="V2" s="412"/>
      <c r="AT2" s="20" t="s">
        <v>97</v>
      </c>
    </row>
    <row r="3" spans="1:46" s="1" customFormat="1" ht="6.95" customHeight="1">
      <c r="B3" s="112"/>
      <c r="C3" s="113"/>
      <c r="D3" s="113"/>
      <c r="E3" s="113"/>
      <c r="F3" s="113"/>
      <c r="G3" s="113"/>
      <c r="H3" s="113"/>
      <c r="I3" s="113"/>
      <c r="J3" s="113"/>
      <c r="K3" s="113"/>
      <c r="L3" s="23"/>
      <c r="AT3" s="20" t="s">
        <v>83</v>
      </c>
    </row>
    <row r="4" spans="1:46" s="1" customFormat="1" ht="24.95" customHeight="1">
      <c r="B4" s="23"/>
      <c r="D4" s="114" t="s">
        <v>118</v>
      </c>
      <c r="L4" s="23"/>
      <c r="M4" s="115" t="s">
        <v>10</v>
      </c>
      <c r="AT4" s="20" t="s">
        <v>4</v>
      </c>
    </row>
    <row r="5" spans="1:46" s="1" customFormat="1" ht="6.95" customHeight="1">
      <c r="B5" s="23"/>
      <c r="L5" s="23"/>
    </row>
    <row r="6" spans="1:46" s="1" customFormat="1" ht="12" customHeight="1">
      <c r="B6" s="23"/>
      <c r="D6" s="116" t="s">
        <v>16</v>
      </c>
      <c r="L6" s="23"/>
    </row>
    <row r="7" spans="1:46" s="1" customFormat="1" ht="16.5" customHeight="1">
      <c r="B7" s="23"/>
      <c r="E7" s="413" t="str">
        <f>'Rekapitulace stavby'!K6</f>
        <v>Gymnázium a jazyková škola Zlín-rekonstrukce šatny</v>
      </c>
      <c r="F7" s="414"/>
      <c r="G7" s="414"/>
      <c r="H7" s="414"/>
      <c r="L7" s="23"/>
    </row>
    <row r="8" spans="1:46" ht="12.75">
      <c r="B8" s="23"/>
      <c r="D8" s="116" t="s">
        <v>126</v>
      </c>
      <c r="L8" s="23"/>
    </row>
    <row r="9" spans="1:46" s="1" customFormat="1" ht="16.5" customHeight="1">
      <c r="B9" s="23"/>
      <c r="E9" s="413" t="s">
        <v>924</v>
      </c>
      <c r="F9" s="412"/>
      <c r="G9" s="412"/>
      <c r="H9" s="412"/>
      <c r="L9" s="23"/>
    </row>
    <row r="10" spans="1:46" s="1" customFormat="1" ht="12" customHeight="1">
      <c r="B10" s="23"/>
      <c r="D10" s="116" t="s">
        <v>925</v>
      </c>
      <c r="L10" s="23"/>
    </row>
    <row r="11" spans="1:46" s="2" customFormat="1" ht="16.5" customHeight="1">
      <c r="A11" s="37"/>
      <c r="B11" s="42"/>
      <c r="C11" s="37"/>
      <c r="D11" s="37"/>
      <c r="E11" s="423" t="s">
        <v>926</v>
      </c>
      <c r="F11" s="416"/>
      <c r="G11" s="416"/>
      <c r="H11" s="416"/>
      <c r="I11" s="37"/>
      <c r="J11" s="37"/>
      <c r="K11" s="37"/>
      <c r="L11" s="117"/>
      <c r="S11" s="37"/>
      <c r="T11" s="37"/>
      <c r="U11" s="37"/>
      <c r="V11" s="37"/>
      <c r="W11" s="37"/>
      <c r="X11" s="37"/>
      <c r="Y11" s="37"/>
      <c r="Z11" s="37"/>
      <c r="AA11" s="37"/>
      <c r="AB11" s="37"/>
      <c r="AC11" s="37"/>
      <c r="AD11" s="37"/>
      <c r="AE11" s="37"/>
    </row>
    <row r="12" spans="1:46" s="2" customFormat="1" ht="12" customHeight="1">
      <c r="A12" s="37"/>
      <c r="B12" s="42"/>
      <c r="C12" s="37"/>
      <c r="D12" s="116" t="s">
        <v>927</v>
      </c>
      <c r="E12" s="37"/>
      <c r="F12" s="37"/>
      <c r="G12" s="37"/>
      <c r="H12" s="37"/>
      <c r="I12" s="37"/>
      <c r="J12" s="37"/>
      <c r="K12" s="37"/>
      <c r="L12" s="117"/>
      <c r="S12" s="37"/>
      <c r="T12" s="37"/>
      <c r="U12" s="37"/>
      <c r="V12" s="37"/>
      <c r="W12" s="37"/>
      <c r="X12" s="37"/>
      <c r="Y12" s="37"/>
      <c r="Z12" s="37"/>
      <c r="AA12" s="37"/>
      <c r="AB12" s="37"/>
      <c r="AC12" s="37"/>
      <c r="AD12" s="37"/>
      <c r="AE12" s="37"/>
    </row>
    <row r="13" spans="1:46" s="2" customFormat="1" ht="16.5" customHeight="1">
      <c r="A13" s="37"/>
      <c r="B13" s="42"/>
      <c r="C13" s="37"/>
      <c r="D13" s="37"/>
      <c r="E13" s="415" t="s">
        <v>1099</v>
      </c>
      <c r="F13" s="416"/>
      <c r="G13" s="416"/>
      <c r="H13" s="416"/>
      <c r="I13" s="37"/>
      <c r="J13" s="37"/>
      <c r="K13" s="37"/>
      <c r="L13" s="117"/>
      <c r="S13" s="37"/>
      <c r="T13" s="37"/>
      <c r="U13" s="37"/>
      <c r="V13" s="37"/>
      <c r="W13" s="37"/>
      <c r="X13" s="37"/>
      <c r="Y13" s="37"/>
      <c r="Z13" s="37"/>
      <c r="AA13" s="37"/>
      <c r="AB13" s="37"/>
      <c r="AC13" s="37"/>
      <c r="AD13" s="37"/>
      <c r="AE13" s="37"/>
    </row>
    <row r="14" spans="1:46" s="2" customFormat="1" ht="11.25">
      <c r="A14" s="37"/>
      <c r="B14" s="42"/>
      <c r="C14" s="37"/>
      <c r="D14" s="37"/>
      <c r="E14" s="37"/>
      <c r="F14" s="37"/>
      <c r="G14" s="37"/>
      <c r="H14" s="37"/>
      <c r="I14" s="37"/>
      <c r="J14" s="37"/>
      <c r="K14" s="37"/>
      <c r="L14" s="117"/>
      <c r="S14" s="37"/>
      <c r="T14" s="37"/>
      <c r="U14" s="37"/>
      <c r="V14" s="37"/>
      <c r="W14" s="37"/>
      <c r="X14" s="37"/>
      <c r="Y14" s="37"/>
      <c r="Z14" s="37"/>
      <c r="AA14" s="37"/>
      <c r="AB14" s="37"/>
      <c r="AC14" s="37"/>
      <c r="AD14" s="37"/>
      <c r="AE14" s="37"/>
    </row>
    <row r="15" spans="1:46" s="2" customFormat="1" ht="12" customHeight="1">
      <c r="A15" s="37"/>
      <c r="B15" s="42"/>
      <c r="C15" s="37"/>
      <c r="D15" s="116" t="s">
        <v>18</v>
      </c>
      <c r="E15" s="37"/>
      <c r="F15" s="106" t="s">
        <v>19</v>
      </c>
      <c r="G15" s="37"/>
      <c r="H15" s="37"/>
      <c r="I15" s="116" t="s">
        <v>20</v>
      </c>
      <c r="J15" s="106" t="s">
        <v>21</v>
      </c>
      <c r="K15" s="37"/>
      <c r="L15" s="117"/>
      <c r="S15" s="37"/>
      <c r="T15" s="37"/>
      <c r="U15" s="37"/>
      <c r="V15" s="37"/>
      <c r="W15" s="37"/>
      <c r="X15" s="37"/>
      <c r="Y15" s="37"/>
      <c r="Z15" s="37"/>
      <c r="AA15" s="37"/>
      <c r="AB15" s="37"/>
      <c r="AC15" s="37"/>
      <c r="AD15" s="37"/>
      <c r="AE15" s="37"/>
    </row>
    <row r="16" spans="1:46" s="2" customFormat="1" ht="12" customHeight="1">
      <c r="A16" s="37"/>
      <c r="B16" s="42"/>
      <c r="C16" s="37"/>
      <c r="D16" s="116" t="s">
        <v>22</v>
      </c>
      <c r="E16" s="37"/>
      <c r="F16" s="106" t="s">
        <v>23</v>
      </c>
      <c r="G16" s="37"/>
      <c r="H16" s="37"/>
      <c r="I16" s="116" t="s">
        <v>24</v>
      </c>
      <c r="J16" s="118" t="str">
        <f>'Rekapitulace stavby'!AN8</f>
        <v>7. 2. 2024</v>
      </c>
      <c r="K16" s="37"/>
      <c r="L16" s="117"/>
      <c r="S16" s="37"/>
      <c r="T16" s="37"/>
      <c r="U16" s="37"/>
      <c r="V16" s="37"/>
      <c r="W16" s="37"/>
      <c r="X16" s="37"/>
      <c r="Y16" s="37"/>
      <c r="Z16" s="37"/>
      <c r="AA16" s="37"/>
      <c r="AB16" s="37"/>
      <c r="AC16" s="37"/>
      <c r="AD16" s="37"/>
      <c r="AE16" s="37"/>
    </row>
    <row r="17" spans="1:31" s="2" customFormat="1" ht="10.9" customHeight="1">
      <c r="A17" s="37"/>
      <c r="B17" s="42"/>
      <c r="C17" s="37"/>
      <c r="D17" s="37"/>
      <c r="E17" s="37"/>
      <c r="F17" s="37"/>
      <c r="G17" s="37"/>
      <c r="H17" s="37"/>
      <c r="I17" s="37"/>
      <c r="J17" s="37"/>
      <c r="K17" s="37"/>
      <c r="L17" s="117"/>
      <c r="S17" s="37"/>
      <c r="T17" s="37"/>
      <c r="U17" s="37"/>
      <c r="V17" s="37"/>
      <c r="W17" s="37"/>
      <c r="X17" s="37"/>
      <c r="Y17" s="37"/>
      <c r="Z17" s="37"/>
      <c r="AA17" s="37"/>
      <c r="AB17" s="37"/>
      <c r="AC17" s="37"/>
      <c r="AD17" s="37"/>
      <c r="AE17" s="37"/>
    </row>
    <row r="18" spans="1:31" s="2" customFormat="1" ht="12" customHeight="1">
      <c r="A18" s="37"/>
      <c r="B18" s="42"/>
      <c r="C18" s="37"/>
      <c r="D18" s="116" t="s">
        <v>26</v>
      </c>
      <c r="E18" s="37"/>
      <c r="F18" s="37"/>
      <c r="G18" s="37"/>
      <c r="H18" s="37"/>
      <c r="I18" s="116" t="s">
        <v>27</v>
      </c>
      <c r="J18" s="106" t="s">
        <v>21</v>
      </c>
      <c r="K18" s="37"/>
      <c r="L18" s="117"/>
      <c r="S18" s="37"/>
      <c r="T18" s="37"/>
      <c r="U18" s="37"/>
      <c r="V18" s="37"/>
      <c r="W18" s="37"/>
      <c r="X18" s="37"/>
      <c r="Y18" s="37"/>
      <c r="Z18" s="37"/>
      <c r="AA18" s="37"/>
      <c r="AB18" s="37"/>
      <c r="AC18" s="37"/>
      <c r="AD18" s="37"/>
      <c r="AE18" s="37"/>
    </row>
    <row r="19" spans="1:31" s="2" customFormat="1" ht="18" customHeight="1">
      <c r="A19" s="37"/>
      <c r="B19" s="42"/>
      <c r="C19" s="37"/>
      <c r="D19" s="37"/>
      <c r="E19" s="106" t="s">
        <v>28</v>
      </c>
      <c r="F19" s="37"/>
      <c r="G19" s="37"/>
      <c r="H19" s="37"/>
      <c r="I19" s="116" t="s">
        <v>29</v>
      </c>
      <c r="J19" s="106" t="s">
        <v>21</v>
      </c>
      <c r="K19" s="37"/>
      <c r="L19" s="117"/>
      <c r="S19" s="37"/>
      <c r="T19" s="37"/>
      <c r="U19" s="37"/>
      <c r="V19" s="37"/>
      <c r="W19" s="37"/>
      <c r="X19" s="37"/>
      <c r="Y19" s="37"/>
      <c r="Z19" s="37"/>
      <c r="AA19" s="37"/>
      <c r="AB19" s="37"/>
      <c r="AC19" s="37"/>
      <c r="AD19" s="37"/>
      <c r="AE19" s="37"/>
    </row>
    <row r="20" spans="1:31" s="2" customFormat="1" ht="6.95" customHeight="1">
      <c r="A20" s="37"/>
      <c r="B20" s="42"/>
      <c r="C20" s="37"/>
      <c r="D20" s="37"/>
      <c r="E20" s="37"/>
      <c r="F20" s="37"/>
      <c r="G20" s="37"/>
      <c r="H20" s="37"/>
      <c r="I20" s="37"/>
      <c r="J20" s="37"/>
      <c r="K20" s="37"/>
      <c r="L20" s="117"/>
      <c r="S20" s="37"/>
      <c r="T20" s="37"/>
      <c r="U20" s="37"/>
      <c r="V20" s="37"/>
      <c r="W20" s="37"/>
      <c r="X20" s="37"/>
      <c r="Y20" s="37"/>
      <c r="Z20" s="37"/>
      <c r="AA20" s="37"/>
      <c r="AB20" s="37"/>
      <c r="AC20" s="37"/>
      <c r="AD20" s="37"/>
      <c r="AE20" s="37"/>
    </row>
    <row r="21" spans="1:31" s="2" customFormat="1" ht="12" customHeight="1">
      <c r="A21" s="37"/>
      <c r="B21" s="42"/>
      <c r="C21" s="37"/>
      <c r="D21" s="116" t="s">
        <v>30</v>
      </c>
      <c r="E21" s="37"/>
      <c r="F21" s="37"/>
      <c r="G21" s="37"/>
      <c r="H21" s="37"/>
      <c r="I21" s="116" t="s">
        <v>27</v>
      </c>
      <c r="J21" s="33" t="str">
        <f>'Rekapitulace stavby'!AN13</f>
        <v>Vyplň údaj</v>
      </c>
      <c r="K21" s="37"/>
      <c r="L21" s="117"/>
      <c r="S21" s="37"/>
      <c r="T21" s="37"/>
      <c r="U21" s="37"/>
      <c r="V21" s="37"/>
      <c r="W21" s="37"/>
      <c r="X21" s="37"/>
      <c r="Y21" s="37"/>
      <c r="Z21" s="37"/>
      <c r="AA21" s="37"/>
      <c r="AB21" s="37"/>
      <c r="AC21" s="37"/>
      <c r="AD21" s="37"/>
      <c r="AE21" s="37"/>
    </row>
    <row r="22" spans="1:31" s="2" customFormat="1" ht="18" customHeight="1">
      <c r="A22" s="37"/>
      <c r="B22" s="42"/>
      <c r="C22" s="37"/>
      <c r="D22" s="37"/>
      <c r="E22" s="417" t="str">
        <f>'Rekapitulace stavby'!E14</f>
        <v>Vyplň údaj</v>
      </c>
      <c r="F22" s="418"/>
      <c r="G22" s="418"/>
      <c r="H22" s="418"/>
      <c r="I22" s="116" t="s">
        <v>29</v>
      </c>
      <c r="J22" s="33" t="str">
        <f>'Rekapitulace stavby'!AN14</f>
        <v>Vyplň údaj</v>
      </c>
      <c r="K22" s="37"/>
      <c r="L22" s="117"/>
      <c r="S22" s="37"/>
      <c r="T22" s="37"/>
      <c r="U22" s="37"/>
      <c r="V22" s="37"/>
      <c r="W22" s="37"/>
      <c r="X22" s="37"/>
      <c r="Y22" s="37"/>
      <c r="Z22" s="37"/>
      <c r="AA22" s="37"/>
      <c r="AB22" s="37"/>
      <c r="AC22" s="37"/>
      <c r="AD22" s="37"/>
      <c r="AE22" s="37"/>
    </row>
    <row r="23" spans="1:31" s="2" customFormat="1" ht="6.95" customHeight="1">
      <c r="A23" s="37"/>
      <c r="B23" s="42"/>
      <c r="C23" s="37"/>
      <c r="D23" s="37"/>
      <c r="E23" s="37"/>
      <c r="F23" s="37"/>
      <c r="G23" s="37"/>
      <c r="H23" s="37"/>
      <c r="I23" s="37"/>
      <c r="J23" s="37"/>
      <c r="K23" s="37"/>
      <c r="L23" s="117"/>
      <c r="S23" s="37"/>
      <c r="T23" s="37"/>
      <c r="U23" s="37"/>
      <c r="V23" s="37"/>
      <c r="W23" s="37"/>
      <c r="X23" s="37"/>
      <c r="Y23" s="37"/>
      <c r="Z23" s="37"/>
      <c r="AA23" s="37"/>
      <c r="AB23" s="37"/>
      <c r="AC23" s="37"/>
      <c r="AD23" s="37"/>
      <c r="AE23" s="37"/>
    </row>
    <row r="24" spans="1:31" s="2" customFormat="1" ht="12" customHeight="1">
      <c r="A24" s="37"/>
      <c r="B24" s="42"/>
      <c r="C24" s="37"/>
      <c r="D24" s="116" t="s">
        <v>32</v>
      </c>
      <c r="E24" s="37"/>
      <c r="F24" s="37"/>
      <c r="G24" s="37"/>
      <c r="H24" s="37"/>
      <c r="I24" s="116" t="s">
        <v>27</v>
      </c>
      <c r="J24" s="106" t="s">
        <v>21</v>
      </c>
      <c r="K24" s="37"/>
      <c r="L24" s="117"/>
      <c r="S24" s="37"/>
      <c r="T24" s="37"/>
      <c r="U24" s="37"/>
      <c r="V24" s="37"/>
      <c r="W24" s="37"/>
      <c r="X24" s="37"/>
      <c r="Y24" s="37"/>
      <c r="Z24" s="37"/>
      <c r="AA24" s="37"/>
      <c r="AB24" s="37"/>
      <c r="AC24" s="37"/>
      <c r="AD24" s="37"/>
      <c r="AE24" s="37"/>
    </row>
    <row r="25" spans="1:31" s="2" customFormat="1" ht="18" customHeight="1">
      <c r="A25" s="37"/>
      <c r="B25" s="42"/>
      <c r="C25" s="37"/>
      <c r="D25" s="37"/>
      <c r="E25" s="106" t="s">
        <v>33</v>
      </c>
      <c r="F25" s="37"/>
      <c r="G25" s="37"/>
      <c r="H25" s="37"/>
      <c r="I25" s="116" t="s">
        <v>29</v>
      </c>
      <c r="J25" s="106" t="s">
        <v>21</v>
      </c>
      <c r="K25" s="37"/>
      <c r="L25" s="117"/>
      <c r="S25" s="37"/>
      <c r="T25" s="37"/>
      <c r="U25" s="37"/>
      <c r="V25" s="37"/>
      <c r="W25" s="37"/>
      <c r="X25" s="37"/>
      <c r="Y25" s="37"/>
      <c r="Z25" s="37"/>
      <c r="AA25" s="37"/>
      <c r="AB25" s="37"/>
      <c r="AC25" s="37"/>
      <c r="AD25" s="37"/>
      <c r="AE25" s="37"/>
    </row>
    <row r="26" spans="1:31" s="2" customFormat="1" ht="6.95" customHeight="1">
      <c r="A26" s="37"/>
      <c r="B26" s="42"/>
      <c r="C26" s="37"/>
      <c r="D26" s="37"/>
      <c r="E26" s="37"/>
      <c r="F26" s="37"/>
      <c r="G26" s="37"/>
      <c r="H26" s="37"/>
      <c r="I26" s="37"/>
      <c r="J26" s="37"/>
      <c r="K26" s="37"/>
      <c r="L26" s="117"/>
      <c r="S26" s="37"/>
      <c r="T26" s="37"/>
      <c r="U26" s="37"/>
      <c r="V26" s="37"/>
      <c r="W26" s="37"/>
      <c r="X26" s="37"/>
      <c r="Y26" s="37"/>
      <c r="Z26" s="37"/>
      <c r="AA26" s="37"/>
      <c r="AB26" s="37"/>
      <c r="AC26" s="37"/>
      <c r="AD26" s="37"/>
      <c r="AE26" s="37"/>
    </row>
    <row r="27" spans="1:31" s="2" customFormat="1" ht="12" customHeight="1">
      <c r="A27" s="37"/>
      <c r="B27" s="42"/>
      <c r="C27" s="37"/>
      <c r="D27" s="116" t="s">
        <v>35</v>
      </c>
      <c r="E27" s="37"/>
      <c r="F27" s="37"/>
      <c r="G27" s="37"/>
      <c r="H27" s="37"/>
      <c r="I27" s="116" t="s">
        <v>27</v>
      </c>
      <c r="J27" s="106" t="s">
        <v>21</v>
      </c>
      <c r="K27" s="37"/>
      <c r="L27" s="117"/>
      <c r="S27" s="37"/>
      <c r="T27" s="37"/>
      <c r="U27" s="37"/>
      <c r="V27" s="37"/>
      <c r="W27" s="37"/>
      <c r="X27" s="37"/>
      <c r="Y27" s="37"/>
      <c r="Z27" s="37"/>
      <c r="AA27" s="37"/>
      <c r="AB27" s="37"/>
      <c r="AC27" s="37"/>
      <c r="AD27" s="37"/>
      <c r="AE27" s="37"/>
    </row>
    <row r="28" spans="1:31" s="2" customFormat="1" ht="18" customHeight="1">
      <c r="A28" s="37"/>
      <c r="B28" s="42"/>
      <c r="C28" s="37"/>
      <c r="D28" s="37"/>
      <c r="E28" s="106" t="s">
        <v>929</v>
      </c>
      <c r="F28" s="37"/>
      <c r="G28" s="37"/>
      <c r="H28" s="37"/>
      <c r="I28" s="116" t="s">
        <v>29</v>
      </c>
      <c r="J28" s="106" t="s">
        <v>21</v>
      </c>
      <c r="K28" s="37"/>
      <c r="L28" s="117"/>
      <c r="S28" s="37"/>
      <c r="T28" s="37"/>
      <c r="U28" s="37"/>
      <c r="V28" s="37"/>
      <c r="W28" s="37"/>
      <c r="X28" s="37"/>
      <c r="Y28" s="37"/>
      <c r="Z28" s="37"/>
      <c r="AA28" s="37"/>
      <c r="AB28" s="37"/>
      <c r="AC28" s="37"/>
      <c r="AD28" s="37"/>
      <c r="AE28" s="37"/>
    </row>
    <row r="29" spans="1:31" s="2" customFormat="1" ht="6.95" customHeight="1">
      <c r="A29" s="37"/>
      <c r="B29" s="42"/>
      <c r="C29" s="37"/>
      <c r="D29" s="37"/>
      <c r="E29" s="37"/>
      <c r="F29" s="37"/>
      <c r="G29" s="37"/>
      <c r="H29" s="37"/>
      <c r="I29" s="37"/>
      <c r="J29" s="37"/>
      <c r="K29" s="37"/>
      <c r="L29" s="117"/>
      <c r="S29" s="37"/>
      <c r="T29" s="37"/>
      <c r="U29" s="37"/>
      <c r="V29" s="37"/>
      <c r="W29" s="37"/>
      <c r="X29" s="37"/>
      <c r="Y29" s="37"/>
      <c r="Z29" s="37"/>
      <c r="AA29" s="37"/>
      <c r="AB29" s="37"/>
      <c r="AC29" s="37"/>
      <c r="AD29" s="37"/>
      <c r="AE29" s="37"/>
    </row>
    <row r="30" spans="1:31" s="2" customFormat="1" ht="12" customHeight="1">
      <c r="A30" s="37"/>
      <c r="B30" s="42"/>
      <c r="C30" s="37"/>
      <c r="D30" s="116" t="s">
        <v>37</v>
      </c>
      <c r="E30" s="37"/>
      <c r="F30" s="37"/>
      <c r="G30" s="37"/>
      <c r="H30" s="37"/>
      <c r="I30" s="37"/>
      <c r="J30" s="37"/>
      <c r="K30" s="37"/>
      <c r="L30" s="117"/>
      <c r="S30" s="37"/>
      <c r="T30" s="37"/>
      <c r="U30" s="37"/>
      <c r="V30" s="37"/>
      <c r="W30" s="37"/>
      <c r="X30" s="37"/>
      <c r="Y30" s="37"/>
      <c r="Z30" s="37"/>
      <c r="AA30" s="37"/>
      <c r="AB30" s="37"/>
      <c r="AC30" s="37"/>
      <c r="AD30" s="37"/>
      <c r="AE30" s="37"/>
    </row>
    <row r="31" spans="1:31" s="8" customFormat="1" ht="358.5" customHeight="1">
      <c r="A31" s="119"/>
      <c r="B31" s="120"/>
      <c r="C31" s="119"/>
      <c r="D31" s="119"/>
      <c r="E31" s="419" t="s">
        <v>930</v>
      </c>
      <c r="F31" s="419"/>
      <c r="G31" s="419"/>
      <c r="H31" s="419"/>
      <c r="I31" s="119"/>
      <c r="J31" s="119"/>
      <c r="K31" s="119"/>
      <c r="L31" s="121"/>
      <c r="S31" s="119"/>
      <c r="T31" s="119"/>
      <c r="U31" s="119"/>
      <c r="V31" s="119"/>
      <c r="W31" s="119"/>
      <c r="X31" s="119"/>
      <c r="Y31" s="119"/>
      <c r="Z31" s="119"/>
      <c r="AA31" s="119"/>
      <c r="AB31" s="119"/>
      <c r="AC31" s="119"/>
      <c r="AD31" s="119"/>
      <c r="AE31" s="119"/>
    </row>
    <row r="32" spans="1:31" s="2" customFormat="1" ht="6.95" customHeight="1">
      <c r="A32" s="37"/>
      <c r="B32" s="42"/>
      <c r="C32" s="37"/>
      <c r="D32" s="37"/>
      <c r="E32" s="37"/>
      <c r="F32" s="37"/>
      <c r="G32" s="37"/>
      <c r="H32" s="37"/>
      <c r="I32" s="37"/>
      <c r="J32" s="37"/>
      <c r="K32" s="37"/>
      <c r="L32" s="117"/>
      <c r="S32" s="37"/>
      <c r="T32" s="37"/>
      <c r="U32" s="37"/>
      <c r="V32" s="37"/>
      <c r="W32" s="37"/>
      <c r="X32" s="37"/>
      <c r="Y32" s="37"/>
      <c r="Z32" s="37"/>
      <c r="AA32" s="37"/>
      <c r="AB32" s="37"/>
      <c r="AC32" s="37"/>
      <c r="AD32" s="37"/>
      <c r="AE32" s="37"/>
    </row>
    <row r="33" spans="1:31" s="2" customFormat="1" ht="6.95" customHeight="1">
      <c r="A33" s="37"/>
      <c r="B33" s="42"/>
      <c r="C33" s="37"/>
      <c r="D33" s="122"/>
      <c r="E33" s="122"/>
      <c r="F33" s="122"/>
      <c r="G33" s="122"/>
      <c r="H33" s="122"/>
      <c r="I33" s="122"/>
      <c r="J33" s="122"/>
      <c r="K33" s="122"/>
      <c r="L33" s="117"/>
      <c r="S33" s="37"/>
      <c r="T33" s="37"/>
      <c r="U33" s="37"/>
      <c r="V33" s="37"/>
      <c r="W33" s="37"/>
      <c r="X33" s="37"/>
      <c r="Y33" s="37"/>
      <c r="Z33" s="37"/>
      <c r="AA33" s="37"/>
      <c r="AB33" s="37"/>
      <c r="AC33" s="37"/>
      <c r="AD33" s="37"/>
      <c r="AE33" s="37"/>
    </row>
    <row r="34" spans="1:31" s="2" customFormat="1" ht="25.35" customHeight="1">
      <c r="A34" s="37"/>
      <c r="B34" s="42"/>
      <c r="C34" s="37"/>
      <c r="D34" s="123" t="s">
        <v>39</v>
      </c>
      <c r="E34" s="37"/>
      <c r="F34" s="37"/>
      <c r="G34" s="37"/>
      <c r="H34" s="37"/>
      <c r="I34" s="37"/>
      <c r="J34" s="124">
        <f>ROUND(J93, 2)</f>
        <v>0</v>
      </c>
      <c r="K34" s="37"/>
      <c r="L34" s="117"/>
      <c r="S34" s="37"/>
      <c r="T34" s="37"/>
      <c r="U34" s="37"/>
      <c r="V34" s="37"/>
      <c r="W34" s="37"/>
      <c r="X34" s="37"/>
      <c r="Y34" s="37"/>
      <c r="Z34" s="37"/>
      <c r="AA34" s="37"/>
      <c r="AB34" s="37"/>
      <c r="AC34" s="37"/>
      <c r="AD34" s="37"/>
      <c r="AE34" s="37"/>
    </row>
    <row r="35" spans="1:31" s="2" customFormat="1" ht="6.95" customHeight="1">
      <c r="A35" s="37"/>
      <c r="B35" s="42"/>
      <c r="C35" s="37"/>
      <c r="D35" s="122"/>
      <c r="E35" s="122"/>
      <c r="F35" s="122"/>
      <c r="G35" s="122"/>
      <c r="H35" s="122"/>
      <c r="I35" s="122"/>
      <c r="J35" s="122"/>
      <c r="K35" s="122"/>
      <c r="L35" s="117"/>
      <c r="S35" s="37"/>
      <c r="T35" s="37"/>
      <c r="U35" s="37"/>
      <c r="V35" s="37"/>
      <c r="W35" s="37"/>
      <c r="X35" s="37"/>
      <c r="Y35" s="37"/>
      <c r="Z35" s="37"/>
      <c r="AA35" s="37"/>
      <c r="AB35" s="37"/>
      <c r="AC35" s="37"/>
      <c r="AD35" s="37"/>
      <c r="AE35" s="37"/>
    </row>
    <row r="36" spans="1:31" s="2" customFormat="1" ht="14.45" customHeight="1">
      <c r="A36" s="37"/>
      <c r="B36" s="42"/>
      <c r="C36" s="37"/>
      <c r="D36" s="37"/>
      <c r="E36" s="37"/>
      <c r="F36" s="125" t="s">
        <v>41</v>
      </c>
      <c r="G36" s="37"/>
      <c r="H36" s="37"/>
      <c r="I36" s="125" t="s">
        <v>40</v>
      </c>
      <c r="J36" s="125" t="s">
        <v>42</v>
      </c>
      <c r="K36" s="37"/>
      <c r="L36" s="117"/>
      <c r="S36" s="37"/>
      <c r="T36" s="37"/>
      <c r="U36" s="37"/>
      <c r="V36" s="37"/>
      <c r="W36" s="37"/>
      <c r="X36" s="37"/>
      <c r="Y36" s="37"/>
      <c r="Z36" s="37"/>
      <c r="AA36" s="37"/>
      <c r="AB36" s="37"/>
      <c r="AC36" s="37"/>
      <c r="AD36" s="37"/>
      <c r="AE36" s="37"/>
    </row>
    <row r="37" spans="1:31" s="2" customFormat="1" ht="14.45" customHeight="1">
      <c r="A37" s="37"/>
      <c r="B37" s="42"/>
      <c r="C37" s="37"/>
      <c r="D37" s="126" t="s">
        <v>43</v>
      </c>
      <c r="E37" s="116" t="s">
        <v>44</v>
      </c>
      <c r="F37" s="127">
        <f>ROUND((SUM(BE93:BE104)),  2)</f>
        <v>0</v>
      </c>
      <c r="G37" s="37"/>
      <c r="H37" s="37"/>
      <c r="I37" s="128">
        <v>0.21</v>
      </c>
      <c r="J37" s="127">
        <f>ROUND(((SUM(BE93:BE104))*I37),  2)</f>
        <v>0</v>
      </c>
      <c r="K37" s="37"/>
      <c r="L37" s="117"/>
      <c r="S37" s="37"/>
      <c r="T37" s="37"/>
      <c r="U37" s="37"/>
      <c r="V37" s="37"/>
      <c r="W37" s="37"/>
      <c r="X37" s="37"/>
      <c r="Y37" s="37"/>
      <c r="Z37" s="37"/>
      <c r="AA37" s="37"/>
      <c r="AB37" s="37"/>
      <c r="AC37" s="37"/>
      <c r="AD37" s="37"/>
      <c r="AE37" s="37"/>
    </row>
    <row r="38" spans="1:31" s="2" customFormat="1" ht="14.45" customHeight="1">
      <c r="A38" s="37"/>
      <c r="B38" s="42"/>
      <c r="C38" s="37"/>
      <c r="D38" s="37"/>
      <c r="E38" s="116" t="s">
        <v>45</v>
      </c>
      <c r="F38" s="127">
        <f>ROUND((SUM(BF93:BF104)),  2)</f>
        <v>0</v>
      </c>
      <c r="G38" s="37"/>
      <c r="H38" s="37"/>
      <c r="I38" s="128">
        <v>0.12</v>
      </c>
      <c r="J38" s="127">
        <f>ROUND(((SUM(BF93:BF104))*I38),  2)</f>
        <v>0</v>
      </c>
      <c r="K38" s="37"/>
      <c r="L38" s="117"/>
      <c r="S38" s="37"/>
      <c r="T38" s="37"/>
      <c r="U38" s="37"/>
      <c r="V38" s="37"/>
      <c r="W38" s="37"/>
      <c r="X38" s="37"/>
      <c r="Y38" s="37"/>
      <c r="Z38" s="37"/>
      <c r="AA38" s="37"/>
      <c r="AB38" s="37"/>
      <c r="AC38" s="37"/>
      <c r="AD38" s="37"/>
      <c r="AE38" s="37"/>
    </row>
    <row r="39" spans="1:31" s="2" customFormat="1" ht="14.45" hidden="1" customHeight="1">
      <c r="A39" s="37"/>
      <c r="B39" s="42"/>
      <c r="C39" s="37"/>
      <c r="D39" s="37"/>
      <c r="E39" s="116" t="s">
        <v>46</v>
      </c>
      <c r="F39" s="127">
        <f>ROUND((SUM(BG93:BG104)),  2)</f>
        <v>0</v>
      </c>
      <c r="G39" s="37"/>
      <c r="H39" s="37"/>
      <c r="I39" s="128">
        <v>0.21</v>
      </c>
      <c r="J39" s="127">
        <f>0</f>
        <v>0</v>
      </c>
      <c r="K39" s="37"/>
      <c r="L39" s="117"/>
      <c r="S39" s="37"/>
      <c r="T39" s="37"/>
      <c r="U39" s="37"/>
      <c r="V39" s="37"/>
      <c r="W39" s="37"/>
      <c r="X39" s="37"/>
      <c r="Y39" s="37"/>
      <c r="Z39" s="37"/>
      <c r="AA39" s="37"/>
      <c r="AB39" s="37"/>
      <c r="AC39" s="37"/>
      <c r="AD39" s="37"/>
      <c r="AE39" s="37"/>
    </row>
    <row r="40" spans="1:31" s="2" customFormat="1" ht="14.45" hidden="1" customHeight="1">
      <c r="A40" s="37"/>
      <c r="B40" s="42"/>
      <c r="C40" s="37"/>
      <c r="D40" s="37"/>
      <c r="E40" s="116" t="s">
        <v>47</v>
      </c>
      <c r="F40" s="127">
        <f>ROUND((SUM(BH93:BH104)),  2)</f>
        <v>0</v>
      </c>
      <c r="G40" s="37"/>
      <c r="H40" s="37"/>
      <c r="I40" s="128">
        <v>0.12</v>
      </c>
      <c r="J40" s="127">
        <f>0</f>
        <v>0</v>
      </c>
      <c r="K40" s="37"/>
      <c r="L40" s="117"/>
      <c r="S40" s="37"/>
      <c r="T40" s="37"/>
      <c r="U40" s="37"/>
      <c r="V40" s="37"/>
      <c r="W40" s="37"/>
      <c r="X40" s="37"/>
      <c r="Y40" s="37"/>
      <c r="Z40" s="37"/>
      <c r="AA40" s="37"/>
      <c r="AB40" s="37"/>
      <c r="AC40" s="37"/>
      <c r="AD40" s="37"/>
      <c r="AE40" s="37"/>
    </row>
    <row r="41" spans="1:31" s="2" customFormat="1" ht="14.45" hidden="1" customHeight="1">
      <c r="A41" s="37"/>
      <c r="B41" s="42"/>
      <c r="C41" s="37"/>
      <c r="D41" s="37"/>
      <c r="E41" s="116" t="s">
        <v>48</v>
      </c>
      <c r="F41" s="127">
        <f>ROUND((SUM(BI93:BI104)),  2)</f>
        <v>0</v>
      </c>
      <c r="G41" s="37"/>
      <c r="H41" s="37"/>
      <c r="I41" s="128">
        <v>0</v>
      </c>
      <c r="J41" s="127">
        <f>0</f>
        <v>0</v>
      </c>
      <c r="K41" s="37"/>
      <c r="L41" s="117"/>
      <c r="S41" s="37"/>
      <c r="T41" s="37"/>
      <c r="U41" s="37"/>
      <c r="V41" s="37"/>
      <c r="W41" s="37"/>
      <c r="X41" s="37"/>
      <c r="Y41" s="37"/>
      <c r="Z41" s="37"/>
      <c r="AA41" s="37"/>
      <c r="AB41" s="37"/>
      <c r="AC41" s="37"/>
      <c r="AD41" s="37"/>
      <c r="AE41" s="37"/>
    </row>
    <row r="42" spans="1:31" s="2" customFormat="1" ht="6.95" customHeight="1">
      <c r="A42" s="37"/>
      <c r="B42" s="42"/>
      <c r="C42" s="37"/>
      <c r="D42" s="37"/>
      <c r="E42" s="37"/>
      <c r="F42" s="37"/>
      <c r="G42" s="37"/>
      <c r="H42" s="37"/>
      <c r="I42" s="37"/>
      <c r="J42" s="37"/>
      <c r="K42" s="37"/>
      <c r="L42" s="117"/>
      <c r="S42" s="37"/>
      <c r="T42" s="37"/>
      <c r="U42" s="37"/>
      <c r="V42" s="37"/>
      <c r="W42" s="37"/>
      <c r="X42" s="37"/>
      <c r="Y42" s="37"/>
      <c r="Z42" s="37"/>
      <c r="AA42" s="37"/>
      <c r="AB42" s="37"/>
      <c r="AC42" s="37"/>
      <c r="AD42" s="37"/>
      <c r="AE42" s="37"/>
    </row>
    <row r="43" spans="1:31" s="2" customFormat="1" ht="25.35" customHeight="1">
      <c r="A43" s="37"/>
      <c r="B43" s="42"/>
      <c r="C43" s="129"/>
      <c r="D43" s="130" t="s">
        <v>49</v>
      </c>
      <c r="E43" s="131"/>
      <c r="F43" s="131"/>
      <c r="G43" s="132" t="s">
        <v>50</v>
      </c>
      <c r="H43" s="133" t="s">
        <v>51</v>
      </c>
      <c r="I43" s="131"/>
      <c r="J43" s="134">
        <f>SUM(J34:J41)</f>
        <v>0</v>
      </c>
      <c r="K43" s="135"/>
      <c r="L43" s="117"/>
      <c r="S43" s="37"/>
      <c r="T43" s="37"/>
      <c r="U43" s="37"/>
      <c r="V43" s="37"/>
      <c r="W43" s="37"/>
      <c r="X43" s="37"/>
      <c r="Y43" s="37"/>
      <c r="Z43" s="37"/>
      <c r="AA43" s="37"/>
      <c r="AB43" s="37"/>
      <c r="AC43" s="37"/>
      <c r="AD43" s="37"/>
      <c r="AE43" s="37"/>
    </row>
    <row r="44" spans="1:31" s="2" customFormat="1" ht="14.45" customHeight="1">
      <c r="A44" s="37"/>
      <c r="B44" s="136"/>
      <c r="C44" s="137"/>
      <c r="D44" s="137"/>
      <c r="E44" s="137"/>
      <c r="F44" s="137"/>
      <c r="G44" s="137"/>
      <c r="H44" s="137"/>
      <c r="I44" s="137"/>
      <c r="J44" s="137"/>
      <c r="K44" s="137"/>
      <c r="L44" s="117"/>
      <c r="S44" s="37"/>
      <c r="T44" s="37"/>
      <c r="U44" s="37"/>
      <c r="V44" s="37"/>
      <c r="W44" s="37"/>
      <c r="X44" s="37"/>
      <c r="Y44" s="37"/>
      <c r="Z44" s="37"/>
      <c r="AA44" s="37"/>
      <c r="AB44" s="37"/>
      <c r="AC44" s="37"/>
      <c r="AD44" s="37"/>
      <c r="AE44" s="37"/>
    </row>
    <row r="48" spans="1:31" s="2" customFormat="1" ht="6.95" customHeight="1">
      <c r="A48" s="37"/>
      <c r="B48" s="138"/>
      <c r="C48" s="139"/>
      <c r="D48" s="139"/>
      <c r="E48" s="139"/>
      <c r="F48" s="139"/>
      <c r="G48" s="139"/>
      <c r="H48" s="139"/>
      <c r="I48" s="139"/>
      <c r="J48" s="139"/>
      <c r="K48" s="139"/>
      <c r="L48" s="117"/>
      <c r="S48" s="37"/>
      <c r="T48" s="37"/>
      <c r="U48" s="37"/>
      <c r="V48" s="37"/>
      <c r="W48" s="37"/>
      <c r="X48" s="37"/>
      <c r="Y48" s="37"/>
      <c r="Z48" s="37"/>
      <c r="AA48" s="37"/>
      <c r="AB48" s="37"/>
      <c r="AC48" s="37"/>
      <c r="AD48" s="37"/>
      <c r="AE48" s="37"/>
    </row>
    <row r="49" spans="1:31" s="2" customFormat="1" ht="24.95" customHeight="1">
      <c r="A49" s="37"/>
      <c r="B49" s="38"/>
      <c r="C49" s="26" t="s">
        <v>129</v>
      </c>
      <c r="D49" s="39"/>
      <c r="E49" s="39"/>
      <c r="F49" s="39"/>
      <c r="G49" s="39"/>
      <c r="H49" s="39"/>
      <c r="I49" s="39"/>
      <c r="J49" s="39"/>
      <c r="K49" s="39"/>
      <c r="L49" s="117"/>
      <c r="S49" s="37"/>
      <c r="T49" s="37"/>
      <c r="U49" s="37"/>
      <c r="V49" s="37"/>
      <c r="W49" s="37"/>
      <c r="X49" s="37"/>
      <c r="Y49" s="37"/>
      <c r="Z49" s="37"/>
      <c r="AA49" s="37"/>
      <c r="AB49" s="37"/>
      <c r="AC49" s="37"/>
      <c r="AD49" s="37"/>
      <c r="AE49" s="37"/>
    </row>
    <row r="50" spans="1:31" s="2" customFormat="1" ht="6.95" customHeight="1">
      <c r="A50" s="37"/>
      <c r="B50" s="38"/>
      <c r="C50" s="39"/>
      <c r="D50" s="39"/>
      <c r="E50" s="39"/>
      <c r="F50" s="39"/>
      <c r="G50" s="39"/>
      <c r="H50" s="39"/>
      <c r="I50" s="39"/>
      <c r="J50" s="39"/>
      <c r="K50" s="39"/>
      <c r="L50" s="117"/>
      <c r="S50" s="37"/>
      <c r="T50" s="37"/>
      <c r="U50" s="37"/>
      <c r="V50" s="37"/>
      <c r="W50" s="37"/>
      <c r="X50" s="37"/>
      <c r="Y50" s="37"/>
      <c r="Z50" s="37"/>
      <c r="AA50" s="37"/>
      <c r="AB50" s="37"/>
      <c r="AC50" s="37"/>
      <c r="AD50" s="37"/>
      <c r="AE50" s="37"/>
    </row>
    <row r="51" spans="1:31" s="2" customFormat="1" ht="12" customHeight="1">
      <c r="A51" s="37"/>
      <c r="B51" s="38"/>
      <c r="C51" s="32" t="s">
        <v>16</v>
      </c>
      <c r="D51" s="39"/>
      <c r="E51" s="39"/>
      <c r="F51" s="39"/>
      <c r="G51" s="39"/>
      <c r="H51" s="39"/>
      <c r="I51" s="39"/>
      <c r="J51" s="39"/>
      <c r="K51" s="39"/>
      <c r="L51" s="117"/>
      <c r="S51" s="37"/>
      <c r="T51" s="37"/>
      <c r="U51" s="37"/>
      <c r="V51" s="37"/>
      <c r="W51" s="37"/>
      <c r="X51" s="37"/>
      <c r="Y51" s="37"/>
      <c r="Z51" s="37"/>
      <c r="AA51" s="37"/>
      <c r="AB51" s="37"/>
      <c r="AC51" s="37"/>
      <c r="AD51" s="37"/>
      <c r="AE51" s="37"/>
    </row>
    <row r="52" spans="1:31" s="2" customFormat="1" ht="16.5" customHeight="1">
      <c r="A52" s="37"/>
      <c r="B52" s="38"/>
      <c r="C52" s="39"/>
      <c r="D52" s="39"/>
      <c r="E52" s="420" t="str">
        <f>E7</f>
        <v>Gymnázium a jazyková škola Zlín-rekonstrukce šatny</v>
      </c>
      <c r="F52" s="421"/>
      <c r="G52" s="421"/>
      <c r="H52" s="421"/>
      <c r="I52" s="39"/>
      <c r="J52" s="39"/>
      <c r="K52" s="39"/>
      <c r="L52" s="117"/>
      <c r="S52" s="37"/>
      <c r="T52" s="37"/>
      <c r="U52" s="37"/>
      <c r="V52" s="37"/>
      <c r="W52" s="37"/>
      <c r="X52" s="37"/>
      <c r="Y52" s="37"/>
      <c r="Z52" s="37"/>
      <c r="AA52" s="37"/>
      <c r="AB52" s="37"/>
      <c r="AC52" s="37"/>
      <c r="AD52" s="37"/>
      <c r="AE52" s="37"/>
    </row>
    <row r="53" spans="1:31" s="1" customFormat="1" ht="12" customHeight="1">
      <c r="B53" s="24"/>
      <c r="C53" s="32" t="s">
        <v>126</v>
      </c>
      <c r="D53" s="25"/>
      <c r="E53" s="25"/>
      <c r="F53" s="25"/>
      <c r="G53" s="25"/>
      <c r="H53" s="25"/>
      <c r="I53" s="25"/>
      <c r="J53" s="25"/>
      <c r="K53" s="25"/>
      <c r="L53" s="23"/>
    </row>
    <row r="54" spans="1:31" s="1" customFormat="1" ht="16.5" customHeight="1">
      <c r="B54" s="24"/>
      <c r="C54" s="25"/>
      <c r="D54" s="25"/>
      <c r="E54" s="420" t="s">
        <v>924</v>
      </c>
      <c r="F54" s="397"/>
      <c r="G54" s="397"/>
      <c r="H54" s="397"/>
      <c r="I54" s="25"/>
      <c r="J54" s="25"/>
      <c r="K54" s="25"/>
      <c r="L54" s="23"/>
    </row>
    <row r="55" spans="1:31" s="1" customFormat="1" ht="12" customHeight="1">
      <c r="B55" s="24"/>
      <c r="C55" s="32" t="s">
        <v>925</v>
      </c>
      <c r="D55" s="25"/>
      <c r="E55" s="25"/>
      <c r="F55" s="25"/>
      <c r="G55" s="25"/>
      <c r="H55" s="25"/>
      <c r="I55" s="25"/>
      <c r="J55" s="25"/>
      <c r="K55" s="25"/>
      <c r="L55" s="23"/>
    </row>
    <row r="56" spans="1:31" s="2" customFormat="1" ht="16.5" customHeight="1">
      <c r="A56" s="37"/>
      <c r="B56" s="38"/>
      <c r="C56" s="39"/>
      <c r="D56" s="39"/>
      <c r="E56" s="424" t="s">
        <v>926</v>
      </c>
      <c r="F56" s="422"/>
      <c r="G56" s="422"/>
      <c r="H56" s="422"/>
      <c r="I56" s="39"/>
      <c r="J56" s="39"/>
      <c r="K56" s="39"/>
      <c r="L56" s="117"/>
      <c r="S56" s="37"/>
      <c r="T56" s="37"/>
      <c r="U56" s="37"/>
      <c r="V56" s="37"/>
      <c r="W56" s="37"/>
      <c r="X56" s="37"/>
      <c r="Y56" s="37"/>
      <c r="Z56" s="37"/>
      <c r="AA56" s="37"/>
      <c r="AB56" s="37"/>
      <c r="AC56" s="37"/>
      <c r="AD56" s="37"/>
      <c r="AE56" s="37"/>
    </row>
    <row r="57" spans="1:31" s="2" customFormat="1" ht="12" customHeight="1">
      <c r="A57" s="37"/>
      <c r="B57" s="38"/>
      <c r="C57" s="32" t="s">
        <v>927</v>
      </c>
      <c r="D57" s="39"/>
      <c r="E57" s="39"/>
      <c r="F57" s="39"/>
      <c r="G57" s="39"/>
      <c r="H57" s="39"/>
      <c r="I57" s="39"/>
      <c r="J57" s="39"/>
      <c r="K57" s="39"/>
      <c r="L57" s="117"/>
      <c r="S57" s="37"/>
      <c r="T57" s="37"/>
      <c r="U57" s="37"/>
      <c r="V57" s="37"/>
      <c r="W57" s="37"/>
      <c r="X57" s="37"/>
      <c r="Y57" s="37"/>
      <c r="Z57" s="37"/>
      <c r="AA57" s="37"/>
      <c r="AB57" s="37"/>
      <c r="AC57" s="37"/>
      <c r="AD57" s="37"/>
      <c r="AE57" s="37"/>
    </row>
    <row r="58" spans="1:31" s="2" customFormat="1" ht="16.5" customHeight="1">
      <c r="A58" s="37"/>
      <c r="B58" s="38"/>
      <c r="C58" s="39"/>
      <c r="D58" s="39"/>
      <c r="E58" s="368" t="str">
        <f>E13</f>
        <v>2024/OST/02-14-4-2 - D.1.4.4.2-Svítidla</v>
      </c>
      <c r="F58" s="422"/>
      <c r="G58" s="422"/>
      <c r="H58" s="422"/>
      <c r="I58" s="39"/>
      <c r="J58" s="39"/>
      <c r="K58" s="39"/>
      <c r="L58" s="117"/>
      <c r="S58" s="37"/>
      <c r="T58" s="37"/>
      <c r="U58" s="37"/>
      <c r="V58" s="37"/>
      <c r="W58" s="37"/>
      <c r="X58" s="37"/>
      <c r="Y58" s="37"/>
      <c r="Z58" s="37"/>
      <c r="AA58" s="37"/>
      <c r="AB58" s="37"/>
      <c r="AC58" s="37"/>
      <c r="AD58" s="37"/>
      <c r="AE58" s="37"/>
    </row>
    <row r="59" spans="1:31" s="2" customFormat="1" ht="6.95" customHeight="1">
      <c r="A59" s="37"/>
      <c r="B59" s="38"/>
      <c r="C59" s="39"/>
      <c r="D59" s="39"/>
      <c r="E59" s="39"/>
      <c r="F59" s="39"/>
      <c r="G59" s="39"/>
      <c r="H59" s="39"/>
      <c r="I59" s="39"/>
      <c r="J59" s="39"/>
      <c r="K59" s="39"/>
      <c r="L59" s="117"/>
      <c r="S59" s="37"/>
      <c r="T59" s="37"/>
      <c r="U59" s="37"/>
      <c r="V59" s="37"/>
      <c r="W59" s="37"/>
      <c r="X59" s="37"/>
      <c r="Y59" s="37"/>
      <c r="Z59" s="37"/>
      <c r="AA59" s="37"/>
      <c r="AB59" s="37"/>
      <c r="AC59" s="37"/>
      <c r="AD59" s="37"/>
      <c r="AE59" s="37"/>
    </row>
    <row r="60" spans="1:31" s="2" customFormat="1" ht="12" customHeight="1">
      <c r="A60" s="37"/>
      <c r="B60" s="38"/>
      <c r="C60" s="32" t="s">
        <v>22</v>
      </c>
      <c r="D60" s="39"/>
      <c r="E60" s="39"/>
      <c r="F60" s="30" t="str">
        <f>F16</f>
        <v xml:space="preserve"> </v>
      </c>
      <c r="G60" s="39"/>
      <c r="H60" s="39"/>
      <c r="I60" s="32" t="s">
        <v>24</v>
      </c>
      <c r="J60" s="62" t="str">
        <f>IF(J16="","",J16)</f>
        <v>7. 2. 2024</v>
      </c>
      <c r="K60" s="39"/>
      <c r="L60" s="117"/>
      <c r="S60" s="37"/>
      <c r="T60" s="37"/>
      <c r="U60" s="37"/>
      <c r="V60" s="37"/>
      <c r="W60" s="37"/>
      <c r="X60" s="37"/>
      <c r="Y60" s="37"/>
      <c r="Z60" s="37"/>
      <c r="AA60" s="37"/>
      <c r="AB60" s="37"/>
      <c r="AC60" s="37"/>
      <c r="AD60" s="37"/>
      <c r="AE60" s="37"/>
    </row>
    <row r="61" spans="1:31" s="2" customFormat="1" ht="6.95" customHeight="1">
      <c r="A61" s="37"/>
      <c r="B61" s="38"/>
      <c r="C61" s="39"/>
      <c r="D61" s="39"/>
      <c r="E61" s="39"/>
      <c r="F61" s="39"/>
      <c r="G61" s="39"/>
      <c r="H61" s="39"/>
      <c r="I61" s="39"/>
      <c r="J61" s="39"/>
      <c r="K61" s="39"/>
      <c r="L61" s="117"/>
      <c r="S61" s="37"/>
      <c r="T61" s="37"/>
      <c r="U61" s="37"/>
      <c r="V61" s="37"/>
      <c r="W61" s="37"/>
      <c r="X61" s="37"/>
      <c r="Y61" s="37"/>
      <c r="Z61" s="37"/>
      <c r="AA61" s="37"/>
      <c r="AB61" s="37"/>
      <c r="AC61" s="37"/>
      <c r="AD61" s="37"/>
      <c r="AE61" s="37"/>
    </row>
    <row r="62" spans="1:31" s="2" customFormat="1" ht="15.2" customHeight="1">
      <c r="A62" s="37"/>
      <c r="B62" s="38"/>
      <c r="C62" s="32" t="s">
        <v>26</v>
      </c>
      <c r="D62" s="39"/>
      <c r="E62" s="39"/>
      <c r="F62" s="30" t="str">
        <f>E19</f>
        <v>Gymnáziu a jazyková škola Zlín</v>
      </c>
      <c r="G62" s="39"/>
      <c r="H62" s="39"/>
      <c r="I62" s="32" t="s">
        <v>32</v>
      </c>
      <c r="J62" s="35" t="str">
        <f>E25</f>
        <v>PROST 2000 Zlín</v>
      </c>
      <c r="K62" s="39"/>
      <c r="L62" s="117"/>
      <c r="S62" s="37"/>
      <c r="T62" s="37"/>
      <c r="U62" s="37"/>
      <c r="V62" s="37"/>
      <c r="W62" s="37"/>
      <c r="X62" s="37"/>
      <c r="Y62" s="37"/>
      <c r="Z62" s="37"/>
      <c r="AA62" s="37"/>
      <c r="AB62" s="37"/>
      <c r="AC62" s="37"/>
      <c r="AD62" s="37"/>
      <c r="AE62" s="37"/>
    </row>
    <row r="63" spans="1:31" s="2" customFormat="1" ht="15.2" customHeight="1">
      <c r="A63" s="37"/>
      <c r="B63" s="38"/>
      <c r="C63" s="32" t="s">
        <v>30</v>
      </c>
      <c r="D63" s="39"/>
      <c r="E63" s="39"/>
      <c r="F63" s="30" t="str">
        <f>IF(E22="","",E22)</f>
        <v>Vyplň údaj</v>
      </c>
      <c r="G63" s="39"/>
      <c r="H63" s="39"/>
      <c r="I63" s="32" t="s">
        <v>35</v>
      </c>
      <c r="J63" s="35" t="str">
        <f>E28</f>
        <v>J.Odstrčil</v>
      </c>
      <c r="K63" s="39"/>
      <c r="L63" s="117"/>
      <c r="S63" s="37"/>
      <c r="T63" s="37"/>
      <c r="U63" s="37"/>
      <c r="V63" s="37"/>
      <c r="W63" s="37"/>
      <c r="X63" s="37"/>
      <c r="Y63" s="37"/>
      <c r="Z63" s="37"/>
      <c r="AA63" s="37"/>
      <c r="AB63" s="37"/>
      <c r="AC63" s="37"/>
      <c r="AD63" s="37"/>
      <c r="AE63" s="37"/>
    </row>
    <row r="64" spans="1:31" s="2" customFormat="1" ht="10.35" customHeight="1">
      <c r="A64" s="37"/>
      <c r="B64" s="38"/>
      <c r="C64" s="39"/>
      <c r="D64" s="39"/>
      <c r="E64" s="39"/>
      <c r="F64" s="39"/>
      <c r="G64" s="39"/>
      <c r="H64" s="39"/>
      <c r="I64" s="39"/>
      <c r="J64" s="39"/>
      <c r="K64" s="39"/>
      <c r="L64" s="117"/>
      <c r="S64" s="37"/>
      <c r="T64" s="37"/>
      <c r="U64" s="37"/>
      <c r="V64" s="37"/>
      <c r="W64" s="37"/>
      <c r="X64" s="37"/>
      <c r="Y64" s="37"/>
      <c r="Z64" s="37"/>
      <c r="AA64" s="37"/>
      <c r="AB64" s="37"/>
      <c r="AC64" s="37"/>
      <c r="AD64" s="37"/>
      <c r="AE64" s="37"/>
    </row>
    <row r="65" spans="1:47" s="2" customFormat="1" ht="29.25" customHeight="1">
      <c r="A65" s="37"/>
      <c r="B65" s="38"/>
      <c r="C65" s="140" t="s">
        <v>130</v>
      </c>
      <c r="D65" s="141"/>
      <c r="E65" s="141"/>
      <c r="F65" s="141"/>
      <c r="G65" s="141"/>
      <c r="H65" s="141"/>
      <c r="I65" s="141"/>
      <c r="J65" s="142" t="s">
        <v>131</v>
      </c>
      <c r="K65" s="141"/>
      <c r="L65" s="117"/>
      <c r="S65" s="37"/>
      <c r="T65" s="37"/>
      <c r="U65" s="37"/>
      <c r="V65" s="37"/>
      <c r="W65" s="37"/>
      <c r="X65" s="37"/>
      <c r="Y65" s="37"/>
      <c r="Z65" s="37"/>
      <c r="AA65" s="37"/>
      <c r="AB65" s="37"/>
      <c r="AC65" s="37"/>
      <c r="AD65" s="37"/>
      <c r="AE65" s="37"/>
    </row>
    <row r="66" spans="1:47" s="2" customFormat="1" ht="10.35" customHeight="1">
      <c r="A66" s="37"/>
      <c r="B66" s="38"/>
      <c r="C66" s="39"/>
      <c r="D66" s="39"/>
      <c r="E66" s="39"/>
      <c r="F66" s="39"/>
      <c r="G66" s="39"/>
      <c r="H66" s="39"/>
      <c r="I66" s="39"/>
      <c r="J66" s="39"/>
      <c r="K66" s="39"/>
      <c r="L66" s="117"/>
      <c r="S66" s="37"/>
      <c r="T66" s="37"/>
      <c r="U66" s="37"/>
      <c r="V66" s="37"/>
      <c r="W66" s="37"/>
      <c r="X66" s="37"/>
      <c r="Y66" s="37"/>
      <c r="Z66" s="37"/>
      <c r="AA66" s="37"/>
      <c r="AB66" s="37"/>
      <c r="AC66" s="37"/>
      <c r="AD66" s="37"/>
      <c r="AE66" s="37"/>
    </row>
    <row r="67" spans="1:47" s="2" customFormat="1" ht="22.9" customHeight="1">
      <c r="A67" s="37"/>
      <c r="B67" s="38"/>
      <c r="C67" s="143" t="s">
        <v>71</v>
      </c>
      <c r="D67" s="39"/>
      <c r="E67" s="39"/>
      <c r="F67" s="39"/>
      <c r="G67" s="39"/>
      <c r="H67" s="39"/>
      <c r="I67" s="39"/>
      <c r="J67" s="80">
        <f>J93</f>
        <v>0</v>
      </c>
      <c r="K67" s="39"/>
      <c r="L67" s="117"/>
      <c r="S67" s="37"/>
      <c r="T67" s="37"/>
      <c r="U67" s="37"/>
      <c r="V67" s="37"/>
      <c r="W67" s="37"/>
      <c r="X67" s="37"/>
      <c r="Y67" s="37"/>
      <c r="Z67" s="37"/>
      <c r="AA67" s="37"/>
      <c r="AB67" s="37"/>
      <c r="AC67" s="37"/>
      <c r="AD67" s="37"/>
      <c r="AE67" s="37"/>
      <c r="AU67" s="20" t="s">
        <v>132</v>
      </c>
    </row>
    <row r="68" spans="1:47" s="9" customFormat="1" ht="24.95" customHeight="1">
      <c r="B68" s="144"/>
      <c r="C68" s="145"/>
      <c r="D68" s="146" t="s">
        <v>140</v>
      </c>
      <c r="E68" s="147"/>
      <c r="F68" s="147"/>
      <c r="G68" s="147"/>
      <c r="H68" s="147"/>
      <c r="I68" s="147"/>
      <c r="J68" s="148">
        <f>J94</f>
        <v>0</v>
      </c>
      <c r="K68" s="145"/>
      <c r="L68" s="149"/>
    </row>
    <row r="69" spans="1:47" s="10" customFormat="1" ht="19.899999999999999" customHeight="1">
      <c r="B69" s="150"/>
      <c r="C69" s="100"/>
      <c r="D69" s="151" t="s">
        <v>1100</v>
      </c>
      <c r="E69" s="152"/>
      <c r="F69" s="152"/>
      <c r="G69" s="152"/>
      <c r="H69" s="152"/>
      <c r="I69" s="152"/>
      <c r="J69" s="153">
        <f>J95</f>
        <v>0</v>
      </c>
      <c r="K69" s="100"/>
      <c r="L69" s="154"/>
    </row>
    <row r="70" spans="1:47" s="2" customFormat="1" ht="21.75" customHeight="1">
      <c r="A70" s="37"/>
      <c r="B70" s="38"/>
      <c r="C70" s="39"/>
      <c r="D70" s="39"/>
      <c r="E70" s="39"/>
      <c r="F70" s="39"/>
      <c r="G70" s="39"/>
      <c r="H70" s="39"/>
      <c r="I70" s="39"/>
      <c r="J70" s="39"/>
      <c r="K70" s="39"/>
      <c r="L70" s="117"/>
      <c r="S70" s="37"/>
      <c r="T70" s="37"/>
      <c r="U70" s="37"/>
      <c r="V70" s="37"/>
      <c r="W70" s="37"/>
      <c r="X70" s="37"/>
      <c r="Y70" s="37"/>
      <c r="Z70" s="37"/>
      <c r="AA70" s="37"/>
      <c r="AB70" s="37"/>
      <c r="AC70" s="37"/>
      <c r="AD70" s="37"/>
      <c r="AE70" s="37"/>
    </row>
    <row r="71" spans="1:47" s="2" customFormat="1" ht="6.95" customHeight="1">
      <c r="A71" s="37"/>
      <c r="B71" s="50"/>
      <c r="C71" s="51"/>
      <c r="D71" s="51"/>
      <c r="E71" s="51"/>
      <c r="F71" s="51"/>
      <c r="G71" s="51"/>
      <c r="H71" s="51"/>
      <c r="I71" s="51"/>
      <c r="J71" s="51"/>
      <c r="K71" s="51"/>
      <c r="L71" s="117"/>
      <c r="S71" s="37"/>
      <c r="T71" s="37"/>
      <c r="U71" s="37"/>
      <c r="V71" s="37"/>
      <c r="W71" s="37"/>
      <c r="X71" s="37"/>
      <c r="Y71" s="37"/>
      <c r="Z71" s="37"/>
      <c r="AA71" s="37"/>
      <c r="AB71" s="37"/>
      <c r="AC71" s="37"/>
      <c r="AD71" s="37"/>
      <c r="AE71" s="37"/>
    </row>
    <row r="75" spans="1:47" s="2" customFormat="1" ht="6.95" customHeight="1">
      <c r="A75" s="37"/>
      <c r="B75" s="52"/>
      <c r="C75" s="53"/>
      <c r="D75" s="53"/>
      <c r="E75" s="53"/>
      <c r="F75" s="53"/>
      <c r="G75" s="53"/>
      <c r="H75" s="53"/>
      <c r="I75" s="53"/>
      <c r="J75" s="53"/>
      <c r="K75" s="53"/>
      <c r="L75" s="117"/>
      <c r="S75" s="37"/>
      <c r="T75" s="37"/>
      <c r="U75" s="37"/>
      <c r="V75" s="37"/>
      <c r="W75" s="37"/>
      <c r="X75" s="37"/>
      <c r="Y75" s="37"/>
      <c r="Z75" s="37"/>
      <c r="AA75" s="37"/>
      <c r="AB75" s="37"/>
      <c r="AC75" s="37"/>
      <c r="AD75" s="37"/>
      <c r="AE75" s="37"/>
    </row>
    <row r="76" spans="1:47" s="2" customFormat="1" ht="24.95" customHeight="1">
      <c r="A76" s="37"/>
      <c r="B76" s="38"/>
      <c r="C76" s="26" t="s">
        <v>150</v>
      </c>
      <c r="D76" s="39"/>
      <c r="E76" s="39"/>
      <c r="F76" s="39"/>
      <c r="G76" s="39"/>
      <c r="H76" s="39"/>
      <c r="I76" s="39"/>
      <c r="J76" s="39"/>
      <c r="K76" s="39"/>
      <c r="L76" s="117"/>
      <c r="S76" s="37"/>
      <c r="T76" s="37"/>
      <c r="U76" s="37"/>
      <c r="V76" s="37"/>
      <c r="W76" s="37"/>
      <c r="X76" s="37"/>
      <c r="Y76" s="37"/>
      <c r="Z76" s="37"/>
      <c r="AA76" s="37"/>
      <c r="AB76" s="37"/>
      <c r="AC76" s="37"/>
      <c r="AD76" s="37"/>
      <c r="AE76" s="37"/>
    </row>
    <row r="77" spans="1:47" s="2" customFormat="1" ht="6.95" customHeight="1">
      <c r="A77" s="37"/>
      <c r="B77" s="38"/>
      <c r="C77" s="39"/>
      <c r="D77" s="39"/>
      <c r="E77" s="39"/>
      <c r="F77" s="39"/>
      <c r="G77" s="39"/>
      <c r="H77" s="39"/>
      <c r="I77" s="39"/>
      <c r="J77" s="39"/>
      <c r="K77" s="39"/>
      <c r="L77" s="117"/>
      <c r="S77" s="37"/>
      <c r="T77" s="37"/>
      <c r="U77" s="37"/>
      <c r="V77" s="37"/>
      <c r="W77" s="37"/>
      <c r="X77" s="37"/>
      <c r="Y77" s="37"/>
      <c r="Z77" s="37"/>
      <c r="AA77" s="37"/>
      <c r="AB77" s="37"/>
      <c r="AC77" s="37"/>
      <c r="AD77" s="37"/>
      <c r="AE77" s="37"/>
    </row>
    <row r="78" spans="1:47" s="2" customFormat="1" ht="12" customHeight="1">
      <c r="A78" s="37"/>
      <c r="B78" s="38"/>
      <c r="C78" s="32" t="s">
        <v>16</v>
      </c>
      <c r="D78" s="39"/>
      <c r="E78" s="39"/>
      <c r="F78" s="39"/>
      <c r="G78" s="39"/>
      <c r="H78" s="39"/>
      <c r="I78" s="39"/>
      <c r="J78" s="39"/>
      <c r="K78" s="39"/>
      <c r="L78" s="117"/>
      <c r="S78" s="37"/>
      <c r="T78" s="37"/>
      <c r="U78" s="37"/>
      <c r="V78" s="37"/>
      <c r="W78" s="37"/>
      <c r="X78" s="37"/>
      <c r="Y78" s="37"/>
      <c r="Z78" s="37"/>
      <c r="AA78" s="37"/>
      <c r="AB78" s="37"/>
      <c r="AC78" s="37"/>
      <c r="AD78" s="37"/>
      <c r="AE78" s="37"/>
    </row>
    <row r="79" spans="1:47" s="2" customFormat="1" ht="16.5" customHeight="1">
      <c r="A79" s="37"/>
      <c r="B79" s="38"/>
      <c r="C79" s="39"/>
      <c r="D79" s="39"/>
      <c r="E79" s="420" t="str">
        <f>E7</f>
        <v>Gymnázium a jazyková škola Zlín-rekonstrukce šatny</v>
      </c>
      <c r="F79" s="421"/>
      <c r="G79" s="421"/>
      <c r="H79" s="421"/>
      <c r="I79" s="39"/>
      <c r="J79" s="39"/>
      <c r="K79" s="39"/>
      <c r="L79" s="117"/>
      <c r="S79" s="37"/>
      <c r="T79" s="37"/>
      <c r="U79" s="37"/>
      <c r="V79" s="37"/>
      <c r="W79" s="37"/>
      <c r="X79" s="37"/>
      <c r="Y79" s="37"/>
      <c r="Z79" s="37"/>
      <c r="AA79" s="37"/>
      <c r="AB79" s="37"/>
      <c r="AC79" s="37"/>
      <c r="AD79" s="37"/>
      <c r="AE79" s="37"/>
    </row>
    <row r="80" spans="1:47" s="1" customFormat="1" ht="12" customHeight="1">
      <c r="B80" s="24"/>
      <c r="C80" s="32" t="s">
        <v>126</v>
      </c>
      <c r="D80" s="25"/>
      <c r="E80" s="25"/>
      <c r="F80" s="25"/>
      <c r="G80" s="25"/>
      <c r="H80" s="25"/>
      <c r="I80" s="25"/>
      <c r="J80" s="25"/>
      <c r="K80" s="25"/>
      <c r="L80" s="23"/>
    </row>
    <row r="81" spans="1:65" s="1" customFormat="1" ht="16.5" customHeight="1">
      <c r="B81" s="24"/>
      <c r="C81" s="25"/>
      <c r="D81" s="25"/>
      <c r="E81" s="420" t="s">
        <v>924</v>
      </c>
      <c r="F81" s="397"/>
      <c r="G81" s="397"/>
      <c r="H81" s="397"/>
      <c r="I81" s="25"/>
      <c r="J81" s="25"/>
      <c r="K81" s="25"/>
      <c r="L81" s="23"/>
    </row>
    <row r="82" spans="1:65" s="1" customFormat="1" ht="12" customHeight="1">
      <c r="B82" s="24"/>
      <c r="C82" s="32" t="s">
        <v>925</v>
      </c>
      <c r="D82" s="25"/>
      <c r="E82" s="25"/>
      <c r="F82" s="25"/>
      <c r="G82" s="25"/>
      <c r="H82" s="25"/>
      <c r="I82" s="25"/>
      <c r="J82" s="25"/>
      <c r="K82" s="25"/>
      <c r="L82" s="23"/>
    </row>
    <row r="83" spans="1:65" s="2" customFormat="1" ht="16.5" customHeight="1">
      <c r="A83" s="37"/>
      <c r="B83" s="38"/>
      <c r="C83" s="39"/>
      <c r="D83" s="39"/>
      <c r="E83" s="424" t="s">
        <v>926</v>
      </c>
      <c r="F83" s="422"/>
      <c r="G83" s="422"/>
      <c r="H83" s="422"/>
      <c r="I83" s="39"/>
      <c r="J83" s="39"/>
      <c r="K83" s="39"/>
      <c r="L83" s="117"/>
      <c r="S83" s="37"/>
      <c r="T83" s="37"/>
      <c r="U83" s="37"/>
      <c r="V83" s="37"/>
      <c r="W83" s="37"/>
      <c r="X83" s="37"/>
      <c r="Y83" s="37"/>
      <c r="Z83" s="37"/>
      <c r="AA83" s="37"/>
      <c r="AB83" s="37"/>
      <c r="AC83" s="37"/>
      <c r="AD83" s="37"/>
      <c r="AE83" s="37"/>
    </row>
    <row r="84" spans="1:65" s="2" customFormat="1" ht="12" customHeight="1">
      <c r="A84" s="37"/>
      <c r="B84" s="38"/>
      <c r="C84" s="32" t="s">
        <v>927</v>
      </c>
      <c r="D84" s="39"/>
      <c r="E84" s="39"/>
      <c r="F84" s="39"/>
      <c r="G84" s="39"/>
      <c r="H84" s="39"/>
      <c r="I84" s="39"/>
      <c r="J84" s="39"/>
      <c r="K84" s="39"/>
      <c r="L84" s="117"/>
      <c r="S84" s="37"/>
      <c r="T84" s="37"/>
      <c r="U84" s="37"/>
      <c r="V84" s="37"/>
      <c r="W84" s="37"/>
      <c r="X84" s="37"/>
      <c r="Y84" s="37"/>
      <c r="Z84" s="37"/>
      <c r="AA84" s="37"/>
      <c r="AB84" s="37"/>
      <c r="AC84" s="37"/>
      <c r="AD84" s="37"/>
      <c r="AE84" s="37"/>
    </row>
    <row r="85" spans="1:65" s="2" customFormat="1" ht="16.5" customHeight="1">
      <c r="A85" s="37"/>
      <c r="B85" s="38"/>
      <c r="C85" s="39"/>
      <c r="D85" s="39"/>
      <c r="E85" s="368" t="str">
        <f>E13</f>
        <v>2024/OST/02-14-4-2 - D.1.4.4.2-Svítidla</v>
      </c>
      <c r="F85" s="422"/>
      <c r="G85" s="422"/>
      <c r="H85" s="422"/>
      <c r="I85" s="39"/>
      <c r="J85" s="39"/>
      <c r="K85" s="39"/>
      <c r="L85" s="117"/>
      <c r="S85" s="37"/>
      <c r="T85" s="37"/>
      <c r="U85" s="37"/>
      <c r="V85" s="37"/>
      <c r="W85" s="37"/>
      <c r="X85" s="37"/>
      <c r="Y85" s="37"/>
      <c r="Z85" s="37"/>
      <c r="AA85" s="37"/>
      <c r="AB85" s="37"/>
      <c r="AC85" s="37"/>
      <c r="AD85" s="37"/>
      <c r="AE85" s="37"/>
    </row>
    <row r="86" spans="1:65" s="2" customFormat="1" ht="6.95" customHeight="1">
      <c r="A86" s="37"/>
      <c r="B86" s="38"/>
      <c r="C86" s="39"/>
      <c r="D86" s="39"/>
      <c r="E86" s="39"/>
      <c r="F86" s="39"/>
      <c r="G86" s="39"/>
      <c r="H86" s="39"/>
      <c r="I86" s="39"/>
      <c r="J86" s="39"/>
      <c r="K86" s="39"/>
      <c r="L86" s="117"/>
      <c r="S86" s="37"/>
      <c r="T86" s="37"/>
      <c r="U86" s="37"/>
      <c r="V86" s="37"/>
      <c r="W86" s="37"/>
      <c r="X86" s="37"/>
      <c r="Y86" s="37"/>
      <c r="Z86" s="37"/>
      <c r="AA86" s="37"/>
      <c r="AB86" s="37"/>
      <c r="AC86" s="37"/>
      <c r="AD86" s="37"/>
      <c r="AE86" s="37"/>
    </row>
    <row r="87" spans="1:65" s="2" customFormat="1" ht="12" customHeight="1">
      <c r="A87" s="37"/>
      <c r="B87" s="38"/>
      <c r="C87" s="32" t="s">
        <v>22</v>
      </c>
      <c r="D87" s="39"/>
      <c r="E87" s="39"/>
      <c r="F87" s="30" t="str">
        <f>F16</f>
        <v xml:space="preserve"> </v>
      </c>
      <c r="G87" s="39"/>
      <c r="H87" s="39"/>
      <c r="I87" s="32" t="s">
        <v>24</v>
      </c>
      <c r="J87" s="62" t="str">
        <f>IF(J16="","",J16)</f>
        <v>7. 2. 2024</v>
      </c>
      <c r="K87" s="39"/>
      <c r="L87" s="117"/>
      <c r="S87" s="37"/>
      <c r="T87" s="37"/>
      <c r="U87" s="37"/>
      <c r="V87" s="37"/>
      <c r="W87" s="37"/>
      <c r="X87" s="37"/>
      <c r="Y87" s="37"/>
      <c r="Z87" s="37"/>
      <c r="AA87" s="37"/>
      <c r="AB87" s="37"/>
      <c r="AC87" s="37"/>
      <c r="AD87" s="37"/>
      <c r="AE87" s="37"/>
    </row>
    <row r="88" spans="1:65" s="2" customFormat="1" ht="6.95" customHeight="1">
      <c r="A88" s="37"/>
      <c r="B88" s="38"/>
      <c r="C88" s="39"/>
      <c r="D88" s="39"/>
      <c r="E88" s="39"/>
      <c r="F88" s="39"/>
      <c r="G88" s="39"/>
      <c r="H88" s="39"/>
      <c r="I88" s="39"/>
      <c r="J88" s="39"/>
      <c r="K88" s="39"/>
      <c r="L88" s="117"/>
      <c r="S88" s="37"/>
      <c r="T88" s="37"/>
      <c r="U88" s="37"/>
      <c r="V88" s="37"/>
      <c r="W88" s="37"/>
      <c r="X88" s="37"/>
      <c r="Y88" s="37"/>
      <c r="Z88" s="37"/>
      <c r="AA88" s="37"/>
      <c r="AB88" s="37"/>
      <c r="AC88" s="37"/>
      <c r="AD88" s="37"/>
      <c r="AE88" s="37"/>
    </row>
    <row r="89" spans="1:65" s="2" customFormat="1" ht="15.2" customHeight="1">
      <c r="A89" s="37"/>
      <c r="B89" s="38"/>
      <c r="C89" s="32" t="s">
        <v>26</v>
      </c>
      <c r="D89" s="39"/>
      <c r="E89" s="39"/>
      <c r="F89" s="30" t="str">
        <f>E19</f>
        <v>Gymnáziu a jazyková škola Zlín</v>
      </c>
      <c r="G89" s="39"/>
      <c r="H89" s="39"/>
      <c r="I89" s="32" t="s">
        <v>32</v>
      </c>
      <c r="J89" s="35" t="str">
        <f>E25</f>
        <v>PROST 2000 Zlín</v>
      </c>
      <c r="K89" s="39"/>
      <c r="L89" s="117"/>
      <c r="S89" s="37"/>
      <c r="T89" s="37"/>
      <c r="U89" s="37"/>
      <c r="V89" s="37"/>
      <c r="W89" s="37"/>
      <c r="X89" s="37"/>
      <c r="Y89" s="37"/>
      <c r="Z89" s="37"/>
      <c r="AA89" s="37"/>
      <c r="AB89" s="37"/>
      <c r="AC89" s="37"/>
      <c r="AD89" s="37"/>
      <c r="AE89" s="37"/>
    </row>
    <row r="90" spans="1:65" s="2" customFormat="1" ht="15.2" customHeight="1">
      <c r="A90" s="37"/>
      <c r="B90" s="38"/>
      <c r="C90" s="32" t="s">
        <v>30</v>
      </c>
      <c r="D90" s="39"/>
      <c r="E90" s="39"/>
      <c r="F90" s="30" t="str">
        <f>IF(E22="","",E22)</f>
        <v>Vyplň údaj</v>
      </c>
      <c r="G90" s="39"/>
      <c r="H90" s="39"/>
      <c r="I90" s="32" t="s">
        <v>35</v>
      </c>
      <c r="J90" s="35" t="str">
        <f>E28</f>
        <v>J.Odstrčil</v>
      </c>
      <c r="K90" s="39"/>
      <c r="L90" s="117"/>
      <c r="S90" s="37"/>
      <c r="T90" s="37"/>
      <c r="U90" s="37"/>
      <c r="V90" s="37"/>
      <c r="W90" s="37"/>
      <c r="X90" s="37"/>
      <c r="Y90" s="37"/>
      <c r="Z90" s="37"/>
      <c r="AA90" s="37"/>
      <c r="AB90" s="37"/>
      <c r="AC90" s="37"/>
      <c r="AD90" s="37"/>
      <c r="AE90" s="37"/>
    </row>
    <row r="91" spans="1:65" s="2" customFormat="1" ht="10.35" customHeight="1">
      <c r="A91" s="37"/>
      <c r="B91" s="38"/>
      <c r="C91" s="39"/>
      <c r="D91" s="39"/>
      <c r="E91" s="39"/>
      <c r="F91" s="39"/>
      <c r="G91" s="39"/>
      <c r="H91" s="39"/>
      <c r="I91" s="39"/>
      <c r="J91" s="39"/>
      <c r="K91" s="39"/>
      <c r="L91" s="117"/>
      <c r="S91" s="37"/>
      <c r="T91" s="37"/>
      <c r="U91" s="37"/>
      <c r="V91" s="37"/>
      <c r="W91" s="37"/>
      <c r="X91" s="37"/>
      <c r="Y91" s="37"/>
      <c r="Z91" s="37"/>
      <c r="AA91" s="37"/>
      <c r="AB91" s="37"/>
      <c r="AC91" s="37"/>
      <c r="AD91" s="37"/>
      <c r="AE91" s="37"/>
    </row>
    <row r="92" spans="1:65" s="11" customFormat="1" ht="29.25" customHeight="1">
      <c r="A92" s="155"/>
      <c r="B92" s="156"/>
      <c r="C92" s="157" t="s">
        <v>151</v>
      </c>
      <c r="D92" s="158" t="s">
        <v>58</v>
      </c>
      <c r="E92" s="158" t="s">
        <v>54</v>
      </c>
      <c r="F92" s="158" t="s">
        <v>55</v>
      </c>
      <c r="G92" s="158" t="s">
        <v>152</v>
      </c>
      <c r="H92" s="158" t="s">
        <v>153</v>
      </c>
      <c r="I92" s="158" t="s">
        <v>154</v>
      </c>
      <c r="J92" s="158" t="s">
        <v>131</v>
      </c>
      <c r="K92" s="159" t="s">
        <v>155</v>
      </c>
      <c r="L92" s="160"/>
      <c r="M92" s="71" t="s">
        <v>21</v>
      </c>
      <c r="N92" s="72" t="s">
        <v>43</v>
      </c>
      <c r="O92" s="72" t="s">
        <v>156</v>
      </c>
      <c r="P92" s="72" t="s">
        <v>157</v>
      </c>
      <c r="Q92" s="72" t="s">
        <v>158</v>
      </c>
      <c r="R92" s="72" t="s">
        <v>159</v>
      </c>
      <c r="S92" s="72" t="s">
        <v>160</v>
      </c>
      <c r="T92" s="73" t="s">
        <v>161</v>
      </c>
      <c r="U92" s="155"/>
      <c r="V92" s="155"/>
      <c r="W92" s="155"/>
      <c r="X92" s="155"/>
      <c r="Y92" s="155"/>
      <c r="Z92" s="155"/>
      <c r="AA92" s="155"/>
      <c r="AB92" s="155"/>
      <c r="AC92" s="155"/>
      <c r="AD92" s="155"/>
      <c r="AE92" s="155"/>
    </row>
    <row r="93" spans="1:65" s="2" customFormat="1" ht="22.9" customHeight="1">
      <c r="A93" s="37"/>
      <c r="B93" s="38"/>
      <c r="C93" s="78" t="s">
        <v>162</v>
      </c>
      <c r="D93" s="39"/>
      <c r="E93" s="39"/>
      <c r="F93" s="39"/>
      <c r="G93" s="39"/>
      <c r="H93" s="39"/>
      <c r="I93" s="39"/>
      <c r="J93" s="161">
        <f>BK93</f>
        <v>0</v>
      </c>
      <c r="K93" s="39"/>
      <c r="L93" s="42"/>
      <c r="M93" s="74"/>
      <c r="N93" s="162"/>
      <c r="O93" s="75"/>
      <c r="P93" s="163">
        <f>P94</f>
        <v>0</v>
      </c>
      <c r="Q93" s="75"/>
      <c r="R93" s="163">
        <f>R94</f>
        <v>0</v>
      </c>
      <c r="S93" s="75"/>
      <c r="T93" s="164">
        <f>T94</f>
        <v>0</v>
      </c>
      <c r="U93" s="37"/>
      <c r="V93" s="37"/>
      <c r="W93" s="37"/>
      <c r="X93" s="37"/>
      <c r="Y93" s="37"/>
      <c r="Z93" s="37"/>
      <c r="AA93" s="37"/>
      <c r="AB93" s="37"/>
      <c r="AC93" s="37"/>
      <c r="AD93" s="37"/>
      <c r="AE93" s="37"/>
      <c r="AT93" s="20" t="s">
        <v>72</v>
      </c>
      <c r="AU93" s="20" t="s">
        <v>132</v>
      </c>
      <c r="BK93" s="165">
        <f>BK94</f>
        <v>0</v>
      </c>
    </row>
    <row r="94" spans="1:65" s="12" customFormat="1" ht="25.9" customHeight="1">
      <c r="B94" s="166"/>
      <c r="C94" s="167"/>
      <c r="D94" s="168" t="s">
        <v>72</v>
      </c>
      <c r="E94" s="169" t="s">
        <v>513</v>
      </c>
      <c r="F94" s="169" t="s">
        <v>514</v>
      </c>
      <c r="G94" s="167"/>
      <c r="H94" s="167"/>
      <c r="I94" s="170"/>
      <c r="J94" s="171">
        <f>BK94</f>
        <v>0</v>
      </c>
      <c r="K94" s="167"/>
      <c r="L94" s="172"/>
      <c r="M94" s="173"/>
      <c r="N94" s="174"/>
      <c r="O94" s="174"/>
      <c r="P94" s="175">
        <f>P95</f>
        <v>0</v>
      </c>
      <c r="Q94" s="174"/>
      <c r="R94" s="175">
        <f>R95</f>
        <v>0</v>
      </c>
      <c r="S94" s="174"/>
      <c r="T94" s="176">
        <f>T95</f>
        <v>0</v>
      </c>
      <c r="AR94" s="177" t="s">
        <v>83</v>
      </c>
      <c r="AT94" s="178" t="s">
        <v>72</v>
      </c>
      <c r="AU94" s="178" t="s">
        <v>73</v>
      </c>
      <c r="AY94" s="177" t="s">
        <v>165</v>
      </c>
      <c r="BK94" s="179">
        <f>BK95</f>
        <v>0</v>
      </c>
    </row>
    <row r="95" spans="1:65" s="12" customFormat="1" ht="22.9" customHeight="1">
      <c r="B95" s="166"/>
      <c r="C95" s="167"/>
      <c r="D95" s="168" t="s">
        <v>72</v>
      </c>
      <c r="E95" s="180" t="s">
        <v>1101</v>
      </c>
      <c r="F95" s="180" t="s">
        <v>1102</v>
      </c>
      <c r="G95" s="167"/>
      <c r="H95" s="167"/>
      <c r="I95" s="170"/>
      <c r="J95" s="181">
        <f>BK95</f>
        <v>0</v>
      </c>
      <c r="K95" s="167"/>
      <c r="L95" s="172"/>
      <c r="M95" s="173"/>
      <c r="N95" s="174"/>
      <c r="O95" s="174"/>
      <c r="P95" s="175">
        <f>SUM(P96:P104)</f>
        <v>0</v>
      </c>
      <c r="Q95" s="174"/>
      <c r="R95" s="175">
        <f>SUM(R96:R104)</f>
        <v>0</v>
      </c>
      <c r="S95" s="174"/>
      <c r="T95" s="176">
        <f>SUM(T96:T104)</f>
        <v>0</v>
      </c>
      <c r="AR95" s="177" t="s">
        <v>83</v>
      </c>
      <c r="AT95" s="178" t="s">
        <v>72</v>
      </c>
      <c r="AU95" s="178" t="s">
        <v>81</v>
      </c>
      <c r="AY95" s="177" t="s">
        <v>165</v>
      </c>
      <c r="BK95" s="179">
        <f>SUM(BK96:BK104)</f>
        <v>0</v>
      </c>
    </row>
    <row r="96" spans="1:65" s="2" customFormat="1" ht="16.5" customHeight="1">
      <c r="A96" s="37"/>
      <c r="B96" s="38"/>
      <c r="C96" s="245" t="s">
        <v>81</v>
      </c>
      <c r="D96" s="245" t="s">
        <v>410</v>
      </c>
      <c r="E96" s="246" t="s">
        <v>1103</v>
      </c>
      <c r="F96" s="247" t="s">
        <v>1104</v>
      </c>
      <c r="G96" s="248" t="s">
        <v>583</v>
      </c>
      <c r="H96" s="249">
        <v>17</v>
      </c>
      <c r="I96" s="250"/>
      <c r="J96" s="251">
        <f>ROUND(I96*H96,2)</f>
        <v>0</v>
      </c>
      <c r="K96" s="247" t="s">
        <v>366</v>
      </c>
      <c r="L96" s="252"/>
      <c r="M96" s="253" t="s">
        <v>21</v>
      </c>
      <c r="N96" s="254" t="s">
        <v>44</v>
      </c>
      <c r="O96" s="67"/>
      <c r="P96" s="191">
        <f>O96*H96</f>
        <v>0</v>
      </c>
      <c r="Q96" s="191">
        <v>0</v>
      </c>
      <c r="R96" s="191">
        <f>Q96*H96</f>
        <v>0</v>
      </c>
      <c r="S96" s="191">
        <v>0</v>
      </c>
      <c r="T96" s="192">
        <f>S96*H96</f>
        <v>0</v>
      </c>
      <c r="U96" s="37"/>
      <c r="V96" s="37"/>
      <c r="W96" s="37"/>
      <c r="X96" s="37"/>
      <c r="Y96" s="37"/>
      <c r="Z96" s="37"/>
      <c r="AA96" s="37"/>
      <c r="AB96" s="37"/>
      <c r="AC96" s="37"/>
      <c r="AD96" s="37"/>
      <c r="AE96" s="37"/>
      <c r="AR96" s="193" t="s">
        <v>386</v>
      </c>
      <c r="AT96" s="193" t="s">
        <v>410</v>
      </c>
      <c r="AU96" s="193" t="s">
        <v>83</v>
      </c>
      <c r="AY96" s="20" t="s">
        <v>165</v>
      </c>
      <c r="BE96" s="194">
        <f>IF(N96="základní",J96,0)</f>
        <v>0</v>
      </c>
      <c r="BF96" s="194">
        <f>IF(N96="snížená",J96,0)</f>
        <v>0</v>
      </c>
      <c r="BG96" s="194">
        <f>IF(N96="zákl. přenesená",J96,0)</f>
        <v>0</v>
      </c>
      <c r="BH96" s="194">
        <f>IF(N96="sníž. přenesená",J96,0)</f>
        <v>0</v>
      </c>
      <c r="BI96" s="194">
        <f>IF(N96="nulová",J96,0)</f>
        <v>0</v>
      </c>
      <c r="BJ96" s="20" t="s">
        <v>81</v>
      </c>
      <c r="BK96" s="194">
        <f>ROUND(I96*H96,2)</f>
        <v>0</v>
      </c>
      <c r="BL96" s="20" t="s">
        <v>272</v>
      </c>
      <c r="BM96" s="193" t="s">
        <v>1105</v>
      </c>
    </row>
    <row r="97" spans="1:65" s="2" customFormat="1" ht="39">
      <c r="A97" s="37"/>
      <c r="B97" s="38"/>
      <c r="C97" s="39"/>
      <c r="D97" s="202" t="s">
        <v>360</v>
      </c>
      <c r="E97" s="39"/>
      <c r="F97" s="244" t="s">
        <v>1106</v>
      </c>
      <c r="G97" s="39"/>
      <c r="H97" s="39"/>
      <c r="I97" s="197"/>
      <c r="J97" s="39"/>
      <c r="K97" s="39"/>
      <c r="L97" s="42"/>
      <c r="M97" s="198"/>
      <c r="N97" s="199"/>
      <c r="O97" s="67"/>
      <c r="P97" s="67"/>
      <c r="Q97" s="67"/>
      <c r="R97" s="67"/>
      <c r="S97" s="67"/>
      <c r="T97" s="68"/>
      <c r="U97" s="37"/>
      <c r="V97" s="37"/>
      <c r="W97" s="37"/>
      <c r="X97" s="37"/>
      <c r="Y97" s="37"/>
      <c r="Z97" s="37"/>
      <c r="AA97" s="37"/>
      <c r="AB97" s="37"/>
      <c r="AC97" s="37"/>
      <c r="AD97" s="37"/>
      <c r="AE97" s="37"/>
      <c r="AT97" s="20" t="s">
        <v>360</v>
      </c>
      <c r="AU97" s="20" t="s">
        <v>83</v>
      </c>
    </row>
    <row r="98" spans="1:65" s="2" customFormat="1" ht="16.5" customHeight="1">
      <c r="A98" s="37"/>
      <c r="B98" s="38"/>
      <c r="C98" s="245" t="s">
        <v>83</v>
      </c>
      <c r="D98" s="245" t="s">
        <v>410</v>
      </c>
      <c r="E98" s="246" t="s">
        <v>1107</v>
      </c>
      <c r="F98" s="247" t="s">
        <v>1104</v>
      </c>
      <c r="G98" s="248" t="s">
        <v>583</v>
      </c>
      <c r="H98" s="249">
        <v>8</v>
      </c>
      <c r="I98" s="250"/>
      <c r="J98" s="251">
        <f>ROUND(I98*H98,2)</f>
        <v>0</v>
      </c>
      <c r="K98" s="247" t="s">
        <v>366</v>
      </c>
      <c r="L98" s="252"/>
      <c r="M98" s="253" t="s">
        <v>21</v>
      </c>
      <c r="N98" s="254" t="s">
        <v>44</v>
      </c>
      <c r="O98" s="67"/>
      <c r="P98" s="191">
        <f>O98*H98</f>
        <v>0</v>
      </c>
      <c r="Q98" s="191">
        <v>0</v>
      </c>
      <c r="R98" s="191">
        <f>Q98*H98</f>
        <v>0</v>
      </c>
      <c r="S98" s="191">
        <v>0</v>
      </c>
      <c r="T98" s="192">
        <f>S98*H98</f>
        <v>0</v>
      </c>
      <c r="U98" s="37"/>
      <c r="V98" s="37"/>
      <c r="W98" s="37"/>
      <c r="X98" s="37"/>
      <c r="Y98" s="37"/>
      <c r="Z98" s="37"/>
      <c r="AA98" s="37"/>
      <c r="AB98" s="37"/>
      <c r="AC98" s="37"/>
      <c r="AD98" s="37"/>
      <c r="AE98" s="37"/>
      <c r="AR98" s="193" t="s">
        <v>386</v>
      </c>
      <c r="AT98" s="193" t="s">
        <v>410</v>
      </c>
      <c r="AU98" s="193" t="s">
        <v>83</v>
      </c>
      <c r="AY98" s="20" t="s">
        <v>165</v>
      </c>
      <c r="BE98" s="194">
        <f>IF(N98="základní",J98,0)</f>
        <v>0</v>
      </c>
      <c r="BF98" s="194">
        <f>IF(N98="snížená",J98,0)</f>
        <v>0</v>
      </c>
      <c r="BG98" s="194">
        <f>IF(N98="zákl. přenesená",J98,0)</f>
        <v>0</v>
      </c>
      <c r="BH98" s="194">
        <f>IF(N98="sníž. přenesená",J98,0)</f>
        <v>0</v>
      </c>
      <c r="BI98" s="194">
        <f>IF(N98="nulová",J98,0)</f>
        <v>0</v>
      </c>
      <c r="BJ98" s="20" t="s">
        <v>81</v>
      </c>
      <c r="BK98" s="194">
        <f>ROUND(I98*H98,2)</f>
        <v>0</v>
      </c>
      <c r="BL98" s="20" t="s">
        <v>272</v>
      </c>
      <c r="BM98" s="193" t="s">
        <v>1108</v>
      </c>
    </row>
    <row r="99" spans="1:65" s="2" customFormat="1" ht="48.75">
      <c r="A99" s="37"/>
      <c r="B99" s="38"/>
      <c r="C99" s="39"/>
      <c r="D99" s="202" t="s">
        <v>360</v>
      </c>
      <c r="E99" s="39"/>
      <c r="F99" s="244" t="s">
        <v>1109</v>
      </c>
      <c r="G99" s="39"/>
      <c r="H99" s="39"/>
      <c r="I99" s="197"/>
      <c r="J99" s="39"/>
      <c r="K99" s="39"/>
      <c r="L99" s="42"/>
      <c r="M99" s="198"/>
      <c r="N99" s="199"/>
      <c r="O99" s="67"/>
      <c r="P99" s="67"/>
      <c r="Q99" s="67"/>
      <c r="R99" s="67"/>
      <c r="S99" s="67"/>
      <c r="T99" s="68"/>
      <c r="U99" s="37"/>
      <c r="V99" s="37"/>
      <c r="W99" s="37"/>
      <c r="X99" s="37"/>
      <c r="Y99" s="37"/>
      <c r="Z99" s="37"/>
      <c r="AA99" s="37"/>
      <c r="AB99" s="37"/>
      <c r="AC99" s="37"/>
      <c r="AD99" s="37"/>
      <c r="AE99" s="37"/>
      <c r="AT99" s="20" t="s">
        <v>360</v>
      </c>
      <c r="AU99" s="20" t="s">
        <v>83</v>
      </c>
    </row>
    <row r="100" spans="1:65" s="2" customFormat="1" ht="16.5" customHeight="1">
      <c r="A100" s="37"/>
      <c r="B100" s="38"/>
      <c r="C100" s="245" t="s">
        <v>93</v>
      </c>
      <c r="D100" s="245" t="s">
        <v>410</v>
      </c>
      <c r="E100" s="246" t="s">
        <v>1110</v>
      </c>
      <c r="F100" s="247" t="s">
        <v>1111</v>
      </c>
      <c r="G100" s="248" t="s">
        <v>583</v>
      </c>
      <c r="H100" s="249">
        <v>2</v>
      </c>
      <c r="I100" s="250"/>
      <c r="J100" s="251">
        <f>ROUND(I100*H100,2)</f>
        <v>0</v>
      </c>
      <c r="K100" s="247" t="s">
        <v>366</v>
      </c>
      <c r="L100" s="252"/>
      <c r="M100" s="253" t="s">
        <v>21</v>
      </c>
      <c r="N100" s="254" t="s">
        <v>44</v>
      </c>
      <c r="O100" s="67"/>
      <c r="P100" s="191">
        <f>O100*H100</f>
        <v>0</v>
      </c>
      <c r="Q100" s="191">
        <v>0</v>
      </c>
      <c r="R100" s="191">
        <f>Q100*H100</f>
        <v>0</v>
      </c>
      <c r="S100" s="191">
        <v>0</v>
      </c>
      <c r="T100" s="192">
        <f>S100*H100</f>
        <v>0</v>
      </c>
      <c r="U100" s="37"/>
      <c r="V100" s="37"/>
      <c r="W100" s="37"/>
      <c r="X100" s="37"/>
      <c r="Y100" s="37"/>
      <c r="Z100" s="37"/>
      <c r="AA100" s="37"/>
      <c r="AB100" s="37"/>
      <c r="AC100" s="37"/>
      <c r="AD100" s="37"/>
      <c r="AE100" s="37"/>
      <c r="AR100" s="193" t="s">
        <v>386</v>
      </c>
      <c r="AT100" s="193" t="s">
        <v>410</v>
      </c>
      <c r="AU100" s="193" t="s">
        <v>83</v>
      </c>
      <c r="AY100" s="20" t="s">
        <v>165</v>
      </c>
      <c r="BE100" s="194">
        <f>IF(N100="základní",J100,0)</f>
        <v>0</v>
      </c>
      <c r="BF100" s="194">
        <f>IF(N100="snížená",J100,0)</f>
        <v>0</v>
      </c>
      <c r="BG100" s="194">
        <f>IF(N100="zákl. přenesená",J100,0)</f>
        <v>0</v>
      </c>
      <c r="BH100" s="194">
        <f>IF(N100="sníž. přenesená",J100,0)</f>
        <v>0</v>
      </c>
      <c r="BI100" s="194">
        <f>IF(N100="nulová",J100,0)</f>
        <v>0</v>
      </c>
      <c r="BJ100" s="20" t="s">
        <v>81</v>
      </c>
      <c r="BK100" s="194">
        <f>ROUND(I100*H100,2)</f>
        <v>0</v>
      </c>
      <c r="BL100" s="20" t="s">
        <v>272</v>
      </c>
      <c r="BM100" s="193" t="s">
        <v>1112</v>
      </c>
    </row>
    <row r="101" spans="1:65" s="2" customFormat="1" ht="19.5">
      <c r="A101" s="37"/>
      <c r="B101" s="38"/>
      <c r="C101" s="39"/>
      <c r="D101" s="202" t="s">
        <v>360</v>
      </c>
      <c r="E101" s="39"/>
      <c r="F101" s="244" t="s">
        <v>1113</v>
      </c>
      <c r="G101" s="39"/>
      <c r="H101" s="39"/>
      <c r="I101" s="197"/>
      <c r="J101" s="39"/>
      <c r="K101" s="39"/>
      <c r="L101" s="42"/>
      <c r="M101" s="198"/>
      <c r="N101" s="199"/>
      <c r="O101" s="67"/>
      <c r="P101" s="67"/>
      <c r="Q101" s="67"/>
      <c r="R101" s="67"/>
      <c r="S101" s="67"/>
      <c r="T101" s="68"/>
      <c r="U101" s="37"/>
      <c r="V101" s="37"/>
      <c r="W101" s="37"/>
      <c r="X101" s="37"/>
      <c r="Y101" s="37"/>
      <c r="Z101" s="37"/>
      <c r="AA101" s="37"/>
      <c r="AB101" s="37"/>
      <c r="AC101" s="37"/>
      <c r="AD101" s="37"/>
      <c r="AE101" s="37"/>
      <c r="AT101" s="20" t="s">
        <v>360</v>
      </c>
      <c r="AU101" s="20" t="s">
        <v>83</v>
      </c>
    </row>
    <row r="102" spans="1:65" s="2" customFormat="1" ht="16.5" customHeight="1">
      <c r="A102" s="37"/>
      <c r="B102" s="38"/>
      <c r="C102" s="245" t="s">
        <v>172</v>
      </c>
      <c r="D102" s="245" t="s">
        <v>410</v>
      </c>
      <c r="E102" s="246" t="s">
        <v>1114</v>
      </c>
      <c r="F102" s="247" t="s">
        <v>1115</v>
      </c>
      <c r="G102" s="248" t="s">
        <v>583</v>
      </c>
      <c r="H102" s="249">
        <v>2</v>
      </c>
      <c r="I102" s="250"/>
      <c r="J102" s="251">
        <f>ROUND(I102*H102,2)</f>
        <v>0</v>
      </c>
      <c r="K102" s="247" t="s">
        <v>366</v>
      </c>
      <c r="L102" s="252"/>
      <c r="M102" s="253" t="s">
        <v>21</v>
      </c>
      <c r="N102" s="254" t="s">
        <v>44</v>
      </c>
      <c r="O102" s="67"/>
      <c r="P102" s="191">
        <f>O102*H102</f>
        <v>0</v>
      </c>
      <c r="Q102" s="191">
        <v>0</v>
      </c>
      <c r="R102" s="191">
        <f>Q102*H102</f>
        <v>0</v>
      </c>
      <c r="S102" s="191">
        <v>0</v>
      </c>
      <c r="T102" s="192">
        <f>S102*H102</f>
        <v>0</v>
      </c>
      <c r="U102" s="37"/>
      <c r="V102" s="37"/>
      <c r="W102" s="37"/>
      <c r="X102" s="37"/>
      <c r="Y102" s="37"/>
      <c r="Z102" s="37"/>
      <c r="AA102" s="37"/>
      <c r="AB102" s="37"/>
      <c r="AC102" s="37"/>
      <c r="AD102" s="37"/>
      <c r="AE102" s="37"/>
      <c r="AR102" s="193" t="s">
        <v>386</v>
      </c>
      <c r="AT102" s="193" t="s">
        <v>410</v>
      </c>
      <c r="AU102" s="193" t="s">
        <v>83</v>
      </c>
      <c r="AY102" s="20" t="s">
        <v>165</v>
      </c>
      <c r="BE102" s="194">
        <f>IF(N102="základní",J102,0)</f>
        <v>0</v>
      </c>
      <c r="BF102" s="194">
        <f>IF(N102="snížená",J102,0)</f>
        <v>0</v>
      </c>
      <c r="BG102" s="194">
        <f>IF(N102="zákl. přenesená",J102,0)</f>
        <v>0</v>
      </c>
      <c r="BH102" s="194">
        <f>IF(N102="sníž. přenesená",J102,0)</f>
        <v>0</v>
      </c>
      <c r="BI102" s="194">
        <f>IF(N102="nulová",J102,0)</f>
        <v>0</v>
      </c>
      <c r="BJ102" s="20" t="s">
        <v>81</v>
      </c>
      <c r="BK102" s="194">
        <f>ROUND(I102*H102,2)</f>
        <v>0</v>
      </c>
      <c r="BL102" s="20" t="s">
        <v>272</v>
      </c>
      <c r="BM102" s="193" t="s">
        <v>1116</v>
      </c>
    </row>
    <row r="103" spans="1:65" s="2" customFormat="1" ht="19.5">
      <c r="A103" s="37"/>
      <c r="B103" s="38"/>
      <c r="C103" s="39"/>
      <c r="D103" s="202" t="s">
        <v>360</v>
      </c>
      <c r="E103" s="39"/>
      <c r="F103" s="244" t="s">
        <v>1117</v>
      </c>
      <c r="G103" s="39"/>
      <c r="H103" s="39"/>
      <c r="I103" s="197"/>
      <c r="J103" s="39"/>
      <c r="K103" s="39"/>
      <c r="L103" s="42"/>
      <c r="M103" s="198"/>
      <c r="N103" s="199"/>
      <c r="O103" s="67"/>
      <c r="P103" s="67"/>
      <c r="Q103" s="67"/>
      <c r="R103" s="67"/>
      <c r="S103" s="67"/>
      <c r="T103" s="68"/>
      <c r="U103" s="37"/>
      <c r="V103" s="37"/>
      <c r="W103" s="37"/>
      <c r="X103" s="37"/>
      <c r="Y103" s="37"/>
      <c r="Z103" s="37"/>
      <c r="AA103" s="37"/>
      <c r="AB103" s="37"/>
      <c r="AC103" s="37"/>
      <c r="AD103" s="37"/>
      <c r="AE103" s="37"/>
      <c r="AT103" s="20" t="s">
        <v>360</v>
      </c>
      <c r="AU103" s="20" t="s">
        <v>83</v>
      </c>
    </row>
    <row r="104" spans="1:65" s="2" customFormat="1" ht="16.5" customHeight="1">
      <c r="A104" s="37"/>
      <c r="B104" s="38"/>
      <c r="C104" s="182" t="s">
        <v>197</v>
      </c>
      <c r="D104" s="182" t="s">
        <v>167</v>
      </c>
      <c r="E104" s="183" t="s">
        <v>1118</v>
      </c>
      <c r="F104" s="184" t="s">
        <v>1119</v>
      </c>
      <c r="G104" s="185" t="s">
        <v>583</v>
      </c>
      <c r="H104" s="186">
        <v>29</v>
      </c>
      <c r="I104" s="187"/>
      <c r="J104" s="188">
        <f>ROUND(I104*H104,2)</f>
        <v>0</v>
      </c>
      <c r="K104" s="184" t="s">
        <v>366</v>
      </c>
      <c r="L104" s="42"/>
      <c r="M104" s="259" t="s">
        <v>21</v>
      </c>
      <c r="N104" s="260" t="s">
        <v>44</v>
      </c>
      <c r="O104" s="261"/>
      <c r="P104" s="262">
        <f>O104*H104</f>
        <v>0</v>
      </c>
      <c r="Q104" s="262">
        <v>0</v>
      </c>
      <c r="R104" s="262">
        <f>Q104*H104</f>
        <v>0</v>
      </c>
      <c r="S104" s="262">
        <v>0</v>
      </c>
      <c r="T104" s="263">
        <f>S104*H104</f>
        <v>0</v>
      </c>
      <c r="U104" s="37"/>
      <c r="V104" s="37"/>
      <c r="W104" s="37"/>
      <c r="X104" s="37"/>
      <c r="Y104" s="37"/>
      <c r="Z104" s="37"/>
      <c r="AA104" s="37"/>
      <c r="AB104" s="37"/>
      <c r="AC104" s="37"/>
      <c r="AD104" s="37"/>
      <c r="AE104" s="37"/>
      <c r="AR104" s="193" t="s">
        <v>272</v>
      </c>
      <c r="AT104" s="193" t="s">
        <v>167</v>
      </c>
      <c r="AU104" s="193" t="s">
        <v>83</v>
      </c>
      <c r="AY104" s="20" t="s">
        <v>165</v>
      </c>
      <c r="BE104" s="194">
        <f>IF(N104="základní",J104,0)</f>
        <v>0</v>
      </c>
      <c r="BF104" s="194">
        <f>IF(N104="snížená",J104,0)</f>
        <v>0</v>
      </c>
      <c r="BG104" s="194">
        <f>IF(N104="zákl. přenesená",J104,0)</f>
        <v>0</v>
      </c>
      <c r="BH104" s="194">
        <f>IF(N104="sníž. přenesená",J104,0)</f>
        <v>0</v>
      </c>
      <c r="BI104" s="194">
        <f>IF(N104="nulová",J104,0)</f>
        <v>0</v>
      </c>
      <c r="BJ104" s="20" t="s">
        <v>81</v>
      </c>
      <c r="BK104" s="194">
        <f>ROUND(I104*H104,2)</f>
        <v>0</v>
      </c>
      <c r="BL104" s="20" t="s">
        <v>272</v>
      </c>
      <c r="BM104" s="193" t="s">
        <v>1120</v>
      </c>
    </row>
    <row r="105" spans="1:65" s="2" customFormat="1" ht="6.95" customHeight="1">
      <c r="A105" s="37"/>
      <c r="B105" s="50"/>
      <c r="C105" s="51"/>
      <c r="D105" s="51"/>
      <c r="E105" s="51"/>
      <c r="F105" s="51"/>
      <c r="G105" s="51"/>
      <c r="H105" s="51"/>
      <c r="I105" s="51"/>
      <c r="J105" s="51"/>
      <c r="K105" s="51"/>
      <c r="L105" s="42"/>
      <c r="M105" s="37"/>
      <c r="O105" s="37"/>
      <c r="P105" s="37"/>
      <c r="Q105" s="37"/>
      <c r="R105" s="37"/>
      <c r="S105" s="37"/>
      <c r="T105" s="37"/>
      <c r="U105" s="37"/>
      <c r="V105" s="37"/>
      <c r="W105" s="37"/>
      <c r="X105" s="37"/>
      <c r="Y105" s="37"/>
      <c r="Z105" s="37"/>
      <c r="AA105" s="37"/>
      <c r="AB105" s="37"/>
      <c r="AC105" s="37"/>
      <c r="AD105" s="37"/>
      <c r="AE105" s="37"/>
    </row>
  </sheetData>
  <sheetProtection algorithmName="SHA-512" hashValue="TiDEKnEgaD96d3Cw2LuEzcwEZ4111ng+JeRbYrOiWUOuRZvxc40CkC9JYkzny2vPMEL6dmG5q6Q0Nxc1om+o7g==" saltValue="wFy+ibrQzS+B+FnoeYhUp8o62sbRMEWhHIhx6Jwk6UHj03XSnLxycAKPxtnRKoOXY3e3jZaIaCUPMk4QRfCPdg==" spinCount="100000" sheet="1" objects="1" scenarios="1" formatColumns="0" formatRows="0" autoFilter="0"/>
  <autoFilter ref="C92:K104"/>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2:BM23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412"/>
      <c r="M2" s="412"/>
      <c r="N2" s="412"/>
      <c r="O2" s="412"/>
      <c r="P2" s="412"/>
      <c r="Q2" s="412"/>
      <c r="R2" s="412"/>
      <c r="S2" s="412"/>
      <c r="T2" s="412"/>
      <c r="U2" s="412"/>
      <c r="V2" s="412"/>
      <c r="AT2" s="20" t="s">
        <v>103</v>
      </c>
    </row>
    <row r="3" spans="1:46" s="1" customFormat="1" ht="6.95" customHeight="1">
      <c r="B3" s="112"/>
      <c r="C3" s="113"/>
      <c r="D3" s="113"/>
      <c r="E3" s="113"/>
      <c r="F3" s="113"/>
      <c r="G3" s="113"/>
      <c r="H3" s="113"/>
      <c r="I3" s="113"/>
      <c r="J3" s="113"/>
      <c r="K3" s="113"/>
      <c r="L3" s="23"/>
      <c r="AT3" s="20" t="s">
        <v>83</v>
      </c>
    </row>
    <row r="4" spans="1:46" s="1" customFormat="1" ht="24.95" customHeight="1">
      <c r="B4" s="23"/>
      <c r="D4" s="114" t="s">
        <v>118</v>
      </c>
      <c r="L4" s="23"/>
      <c r="M4" s="115" t="s">
        <v>10</v>
      </c>
      <c r="AT4" s="20" t="s">
        <v>4</v>
      </c>
    </row>
    <row r="5" spans="1:46" s="1" customFormat="1" ht="6.95" customHeight="1">
      <c r="B5" s="23"/>
      <c r="L5" s="23"/>
    </row>
    <row r="6" spans="1:46" s="1" customFormat="1" ht="12" customHeight="1">
      <c r="B6" s="23"/>
      <c r="D6" s="116" t="s">
        <v>16</v>
      </c>
      <c r="L6" s="23"/>
    </row>
    <row r="7" spans="1:46" s="1" customFormat="1" ht="16.5" customHeight="1">
      <c r="B7" s="23"/>
      <c r="E7" s="413" t="str">
        <f>'Rekapitulace stavby'!K6</f>
        <v>Gymnázium a jazyková škola Zlín-rekonstrukce šatny</v>
      </c>
      <c r="F7" s="414"/>
      <c r="G7" s="414"/>
      <c r="H7" s="414"/>
      <c r="L7" s="23"/>
    </row>
    <row r="8" spans="1:46" ht="12.75">
      <c r="B8" s="23"/>
      <c r="D8" s="116" t="s">
        <v>126</v>
      </c>
      <c r="L8" s="23"/>
    </row>
    <row r="9" spans="1:46" s="1" customFormat="1" ht="16.5" customHeight="1">
      <c r="B9" s="23"/>
      <c r="E9" s="413" t="s">
        <v>924</v>
      </c>
      <c r="F9" s="412"/>
      <c r="G9" s="412"/>
      <c r="H9" s="412"/>
      <c r="L9" s="23"/>
    </row>
    <row r="10" spans="1:46" s="1" customFormat="1" ht="12" customHeight="1">
      <c r="B10" s="23"/>
      <c r="D10" s="116" t="s">
        <v>925</v>
      </c>
      <c r="L10" s="23"/>
    </row>
    <row r="11" spans="1:46" s="2" customFormat="1" ht="16.5" customHeight="1">
      <c r="A11" s="37"/>
      <c r="B11" s="42"/>
      <c r="C11" s="37"/>
      <c r="D11" s="37"/>
      <c r="E11" s="423" t="s">
        <v>1121</v>
      </c>
      <c r="F11" s="416"/>
      <c r="G11" s="416"/>
      <c r="H11" s="416"/>
      <c r="I11" s="37"/>
      <c r="J11" s="37"/>
      <c r="K11" s="37"/>
      <c r="L11" s="117"/>
      <c r="S11" s="37"/>
      <c r="T11" s="37"/>
      <c r="U11" s="37"/>
      <c r="V11" s="37"/>
      <c r="W11" s="37"/>
      <c r="X11" s="37"/>
      <c r="Y11" s="37"/>
      <c r="Z11" s="37"/>
      <c r="AA11" s="37"/>
      <c r="AB11" s="37"/>
      <c r="AC11" s="37"/>
      <c r="AD11" s="37"/>
      <c r="AE11" s="37"/>
    </row>
    <row r="12" spans="1:46" s="2" customFormat="1" ht="12" customHeight="1">
      <c r="A12" s="37"/>
      <c r="B12" s="42"/>
      <c r="C12" s="37"/>
      <c r="D12" s="116" t="s">
        <v>927</v>
      </c>
      <c r="E12" s="37"/>
      <c r="F12" s="37"/>
      <c r="G12" s="37"/>
      <c r="H12" s="37"/>
      <c r="I12" s="37"/>
      <c r="J12" s="37"/>
      <c r="K12" s="37"/>
      <c r="L12" s="117"/>
      <c r="S12" s="37"/>
      <c r="T12" s="37"/>
      <c r="U12" s="37"/>
      <c r="V12" s="37"/>
      <c r="W12" s="37"/>
      <c r="X12" s="37"/>
      <c r="Y12" s="37"/>
      <c r="Z12" s="37"/>
      <c r="AA12" s="37"/>
      <c r="AB12" s="37"/>
      <c r="AC12" s="37"/>
      <c r="AD12" s="37"/>
      <c r="AE12" s="37"/>
    </row>
    <row r="13" spans="1:46" s="2" customFormat="1" ht="16.5" customHeight="1">
      <c r="A13" s="37"/>
      <c r="B13" s="42"/>
      <c r="C13" s="37"/>
      <c r="D13" s="37"/>
      <c r="E13" s="415" t="s">
        <v>1122</v>
      </c>
      <c r="F13" s="416"/>
      <c r="G13" s="416"/>
      <c r="H13" s="416"/>
      <c r="I13" s="37"/>
      <c r="J13" s="37"/>
      <c r="K13" s="37"/>
      <c r="L13" s="117"/>
      <c r="S13" s="37"/>
      <c r="T13" s="37"/>
      <c r="U13" s="37"/>
      <c r="V13" s="37"/>
      <c r="W13" s="37"/>
      <c r="X13" s="37"/>
      <c r="Y13" s="37"/>
      <c r="Z13" s="37"/>
      <c r="AA13" s="37"/>
      <c r="AB13" s="37"/>
      <c r="AC13" s="37"/>
      <c r="AD13" s="37"/>
      <c r="AE13" s="37"/>
    </row>
    <row r="14" spans="1:46" s="2" customFormat="1" ht="11.25">
      <c r="A14" s="37"/>
      <c r="B14" s="42"/>
      <c r="C14" s="37"/>
      <c r="D14" s="37"/>
      <c r="E14" s="37"/>
      <c r="F14" s="37"/>
      <c r="G14" s="37"/>
      <c r="H14" s="37"/>
      <c r="I14" s="37"/>
      <c r="J14" s="37"/>
      <c r="K14" s="37"/>
      <c r="L14" s="117"/>
      <c r="S14" s="37"/>
      <c r="T14" s="37"/>
      <c r="U14" s="37"/>
      <c r="V14" s="37"/>
      <c r="W14" s="37"/>
      <c r="X14" s="37"/>
      <c r="Y14" s="37"/>
      <c r="Z14" s="37"/>
      <c r="AA14" s="37"/>
      <c r="AB14" s="37"/>
      <c r="AC14" s="37"/>
      <c r="AD14" s="37"/>
      <c r="AE14" s="37"/>
    </row>
    <row r="15" spans="1:46" s="2" customFormat="1" ht="12" customHeight="1">
      <c r="A15" s="37"/>
      <c r="B15" s="42"/>
      <c r="C15" s="37"/>
      <c r="D15" s="116" t="s">
        <v>18</v>
      </c>
      <c r="E15" s="37"/>
      <c r="F15" s="106" t="s">
        <v>19</v>
      </c>
      <c r="G15" s="37"/>
      <c r="H15" s="37"/>
      <c r="I15" s="116" t="s">
        <v>20</v>
      </c>
      <c r="J15" s="106" t="s">
        <v>21</v>
      </c>
      <c r="K15" s="37"/>
      <c r="L15" s="117"/>
      <c r="S15" s="37"/>
      <c r="T15" s="37"/>
      <c r="U15" s="37"/>
      <c r="V15" s="37"/>
      <c r="W15" s="37"/>
      <c r="X15" s="37"/>
      <c r="Y15" s="37"/>
      <c r="Z15" s="37"/>
      <c r="AA15" s="37"/>
      <c r="AB15" s="37"/>
      <c r="AC15" s="37"/>
      <c r="AD15" s="37"/>
      <c r="AE15" s="37"/>
    </row>
    <row r="16" spans="1:46" s="2" customFormat="1" ht="12" customHeight="1">
      <c r="A16" s="37"/>
      <c r="B16" s="42"/>
      <c r="C16" s="37"/>
      <c r="D16" s="116" t="s">
        <v>22</v>
      </c>
      <c r="E16" s="37"/>
      <c r="F16" s="106" t="s">
        <v>23</v>
      </c>
      <c r="G16" s="37"/>
      <c r="H16" s="37"/>
      <c r="I16" s="116" t="s">
        <v>24</v>
      </c>
      <c r="J16" s="118" t="str">
        <f>'Rekapitulace stavby'!AN8</f>
        <v>7. 2. 2024</v>
      </c>
      <c r="K16" s="37"/>
      <c r="L16" s="117"/>
      <c r="S16" s="37"/>
      <c r="T16" s="37"/>
      <c r="U16" s="37"/>
      <c r="V16" s="37"/>
      <c r="W16" s="37"/>
      <c r="X16" s="37"/>
      <c r="Y16" s="37"/>
      <c r="Z16" s="37"/>
      <c r="AA16" s="37"/>
      <c r="AB16" s="37"/>
      <c r="AC16" s="37"/>
      <c r="AD16" s="37"/>
      <c r="AE16" s="37"/>
    </row>
    <row r="17" spans="1:31" s="2" customFormat="1" ht="10.9" customHeight="1">
      <c r="A17" s="37"/>
      <c r="B17" s="42"/>
      <c r="C17" s="37"/>
      <c r="D17" s="37"/>
      <c r="E17" s="37"/>
      <c r="F17" s="37"/>
      <c r="G17" s="37"/>
      <c r="H17" s="37"/>
      <c r="I17" s="37"/>
      <c r="J17" s="37"/>
      <c r="K17" s="37"/>
      <c r="L17" s="117"/>
      <c r="S17" s="37"/>
      <c r="T17" s="37"/>
      <c r="U17" s="37"/>
      <c r="V17" s="37"/>
      <c r="W17" s="37"/>
      <c r="X17" s="37"/>
      <c r="Y17" s="37"/>
      <c r="Z17" s="37"/>
      <c r="AA17" s="37"/>
      <c r="AB17" s="37"/>
      <c r="AC17" s="37"/>
      <c r="AD17" s="37"/>
      <c r="AE17" s="37"/>
    </row>
    <row r="18" spans="1:31" s="2" customFormat="1" ht="12" customHeight="1">
      <c r="A18" s="37"/>
      <c r="B18" s="42"/>
      <c r="C18" s="37"/>
      <c r="D18" s="116" t="s">
        <v>26</v>
      </c>
      <c r="E18" s="37"/>
      <c r="F18" s="37"/>
      <c r="G18" s="37"/>
      <c r="H18" s="37"/>
      <c r="I18" s="116" t="s">
        <v>27</v>
      </c>
      <c r="J18" s="106" t="s">
        <v>21</v>
      </c>
      <c r="K18" s="37"/>
      <c r="L18" s="117"/>
      <c r="S18" s="37"/>
      <c r="T18" s="37"/>
      <c r="U18" s="37"/>
      <c r="V18" s="37"/>
      <c r="W18" s="37"/>
      <c r="X18" s="37"/>
      <c r="Y18" s="37"/>
      <c r="Z18" s="37"/>
      <c r="AA18" s="37"/>
      <c r="AB18" s="37"/>
      <c r="AC18" s="37"/>
      <c r="AD18" s="37"/>
      <c r="AE18" s="37"/>
    </row>
    <row r="19" spans="1:31" s="2" customFormat="1" ht="18" customHeight="1">
      <c r="A19" s="37"/>
      <c r="B19" s="42"/>
      <c r="C19" s="37"/>
      <c r="D19" s="37"/>
      <c r="E19" s="106" t="s">
        <v>28</v>
      </c>
      <c r="F19" s="37"/>
      <c r="G19" s="37"/>
      <c r="H19" s="37"/>
      <c r="I19" s="116" t="s">
        <v>29</v>
      </c>
      <c r="J19" s="106" t="s">
        <v>21</v>
      </c>
      <c r="K19" s="37"/>
      <c r="L19" s="117"/>
      <c r="S19" s="37"/>
      <c r="T19" s="37"/>
      <c r="U19" s="37"/>
      <c r="V19" s="37"/>
      <c r="W19" s="37"/>
      <c r="X19" s="37"/>
      <c r="Y19" s="37"/>
      <c r="Z19" s="37"/>
      <c r="AA19" s="37"/>
      <c r="AB19" s="37"/>
      <c r="AC19" s="37"/>
      <c r="AD19" s="37"/>
      <c r="AE19" s="37"/>
    </row>
    <row r="20" spans="1:31" s="2" customFormat="1" ht="6.95" customHeight="1">
      <c r="A20" s="37"/>
      <c r="B20" s="42"/>
      <c r="C20" s="37"/>
      <c r="D20" s="37"/>
      <c r="E20" s="37"/>
      <c r="F20" s="37"/>
      <c r="G20" s="37"/>
      <c r="H20" s="37"/>
      <c r="I20" s="37"/>
      <c r="J20" s="37"/>
      <c r="K20" s="37"/>
      <c r="L20" s="117"/>
      <c r="S20" s="37"/>
      <c r="T20" s="37"/>
      <c r="U20" s="37"/>
      <c r="V20" s="37"/>
      <c r="W20" s="37"/>
      <c r="X20" s="37"/>
      <c r="Y20" s="37"/>
      <c r="Z20" s="37"/>
      <c r="AA20" s="37"/>
      <c r="AB20" s="37"/>
      <c r="AC20" s="37"/>
      <c r="AD20" s="37"/>
      <c r="AE20" s="37"/>
    </row>
    <row r="21" spans="1:31" s="2" customFormat="1" ht="12" customHeight="1">
      <c r="A21" s="37"/>
      <c r="B21" s="42"/>
      <c r="C21" s="37"/>
      <c r="D21" s="116" t="s">
        <v>30</v>
      </c>
      <c r="E21" s="37"/>
      <c r="F21" s="37"/>
      <c r="G21" s="37"/>
      <c r="H21" s="37"/>
      <c r="I21" s="116" t="s">
        <v>27</v>
      </c>
      <c r="J21" s="33" t="str">
        <f>'Rekapitulace stavby'!AN13</f>
        <v>Vyplň údaj</v>
      </c>
      <c r="K21" s="37"/>
      <c r="L21" s="117"/>
      <c r="S21" s="37"/>
      <c r="T21" s="37"/>
      <c r="U21" s="37"/>
      <c r="V21" s="37"/>
      <c r="W21" s="37"/>
      <c r="X21" s="37"/>
      <c r="Y21" s="37"/>
      <c r="Z21" s="37"/>
      <c r="AA21" s="37"/>
      <c r="AB21" s="37"/>
      <c r="AC21" s="37"/>
      <c r="AD21" s="37"/>
      <c r="AE21" s="37"/>
    </row>
    <row r="22" spans="1:31" s="2" customFormat="1" ht="18" customHeight="1">
      <c r="A22" s="37"/>
      <c r="B22" s="42"/>
      <c r="C22" s="37"/>
      <c r="D22" s="37"/>
      <c r="E22" s="417" t="str">
        <f>'Rekapitulace stavby'!E14</f>
        <v>Vyplň údaj</v>
      </c>
      <c r="F22" s="418"/>
      <c r="G22" s="418"/>
      <c r="H22" s="418"/>
      <c r="I22" s="116" t="s">
        <v>29</v>
      </c>
      <c r="J22" s="33" t="str">
        <f>'Rekapitulace stavby'!AN14</f>
        <v>Vyplň údaj</v>
      </c>
      <c r="K22" s="37"/>
      <c r="L22" s="117"/>
      <c r="S22" s="37"/>
      <c r="T22" s="37"/>
      <c r="U22" s="37"/>
      <c r="V22" s="37"/>
      <c r="W22" s="37"/>
      <c r="X22" s="37"/>
      <c r="Y22" s="37"/>
      <c r="Z22" s="37"/>
      <c r="AA22" s="37"/>
      <c r="AB22" s="37"/>
      <c r="AC22" s="37"/>
      <c r="AD22" s="37"/>
      <c r="AE22" s="37"/>
    </row>
    <row r="23" spans="1:31" s="2" customFormat="1" ht="6.95" customHeight="1">
      <c r="A23" s="37"/>
      <c r="B23" s="42"/>
      <c r="C23" s="37"/>
      <c r="D23" s="37"/>
      <c r="E23" s="37"/>
      <c r="F23" s="37"/>
      <c r="G23" s="37"/>
      <c r="H23" s="37"/>
      <c r="I23" s="37"/>
      <c r="J23" s="37"/>
      <c r="K23" s="37"/>
      <c r="L23" s="117"/>
      <c r="S23" s="37"/>
      <c r="T23" s="37"/>
      <c r="U23" s="37"/>
      <c r="V23" s="37"/>
      <c r="W23" s="37"/>
      <c r="X23" s="37"/>
      <c r="Y23" s="37"/>
      <c r="Z23" s="37"/>
      <c r="AA23" s="37"/>
      <c r="AB23" s="37"/>
      <c r="AC23" s="37"/>
      <c r="AD23" s="37"/>
      <c r="AE23" s="37"/>
    </row>
    <row r="24" spans="1:31" s="2" customFormat="1" ht="12" customHeight="1">
      <c r="A24" s="37"/>
      <c r="B24" s="42"/>
      <c r="C24" s="37"/>
      <c r="D24" s="116" t="s">
        <v>32</v>
      </c>
      <c r="E24" s="37"/>
      <c r="F24" s="37"/>
      <c r="G24" s="37"/>
      <c r="H24" s="37"/>
      <c r="I24" s="116" t="s">
        <v>27</v>
      </c>
      <c r="J24" s="106" t="s">
        <v>21</v>
      </c>
      <c r="K24" s="37"/>
      <c r="L24" s="117"/>
      <c r="S24" s="37"/>
      <c r="T24" s="37"/>
      <c r="U24" s="37"/>
      <c r="V24" s="37"/>
      <c r="W24" s="37"/>
      <c r="X24" s="37"/>
      <c r="Y24" s="37"/>
      <c r="Z24" s="37"/>
      <c r="AA24" s="37"/>
      <c r="AB24" s="37"/>
      <c r="AC24" s="37"/>
      <c r="AD24" s="37"/>
      <c r="AE24" s="37"/>
    </row>
    <row r="25" spans="1:31" s="2" customFormat="1" ht="18" customHeight="1">
      <c r="A25" s="37"/>
      <c r="B25" s="42"/>
      <c r="C25" s="37"/>
      <c r="D25" s="37"/>
      <c r="E25" s="106" t="s">
        <v>33</v>
      </c>
      <c r="F25" s="37"/>
      <c r="G25" s="37"/>
      <c r="H25" s="37"/>
      <c r="I25" s="116" t="s">
        <v>29</v>
      </c>
      <c r="J25" s="106" t="s">
        <v>21</v>
      </c>
      <c r="K25" s="37"/>
      <c r="L25" s="117"/>
      <c r="S25" s="37"/>
      <c r="T25" s="37"/>
      <c r="U25" s="37"/>
      <c r="V25" s="37"/>
      <c r="W25" s="37"/>
      <c r="X25" s="37"/>
      <c r="Y25" s="37"/>
      <c r="Z25" s="37"/>
      <c r="AA25" s="37"/>
      <c r="AB25" s="37"/>
      <c r="AC25" s="37"/>
      <c r="AD25" s="37"/>
      <c r="AE25" s="37"/>
    </row>
    <row r="26" spans="1:31" s="2" customFormat="1" ht="6.95" customHeight="1">
      <c r="A26" s="37"/>
      <c r="B26" s="42"/>
      <c r="C26" s="37"/>
      <c r="D26" s="37"/>
      <c r="E26" s="37"/>
      <c r="F26" s="37"/>
      <c r="G26" s="37"/>
      <c r="H26" s="37"/>
      <c r="I26" s="37"/>
      <c r="J26" s="37"/>
      <c r="K26" s="37"/>
      <c r="L26" s="117"/>
      <c r="S26" s="37"/>
      <c r="T26" s="37"/>
      <c r="U26" s="37"/>
      <c r="V26" s="37"/>
      <c r="W26" s="37"/>
      <c r="X26" s="37"/>
      <c r="Y26" s="37"/>
      <c r="Z26" s="37"/>
      <c r="AA26" s="37"/>
      <c r="AB26" s="37"/>
      <c r="AC26" s="37"/>
      <c r="AD26" s="37"/>
      <c r="AE26" s="37"/>
    </row>
    <row r="27" spans="1:31" s="2" customFormat="1" ht="12" customHeight="1">
      <c r="A27" s="37"/>
      <c r="B27" s="42"/>
      <c r="C27" s="37"/>
      <c r="D27" s="116" t="s">
        <v>35</v>
      </c>
      <c r="E27" s="37"/>
      <c r="F27" s="37"/>
      <c r="G27" s="37"/>
      <c r="H27" s="37"/>
      <c r="I27" s="116" t="s">
        <v>27</v>
      </c>
      <c r="J27" s="106" t="s">
        <v>21</v>
      </c>
      <c r="K27" s="37"/>
      <c r="L27" s="117"/>
      <c r="S27" s="37"/>
      <c r="T27" s="37"/>
      <c r="U27" s="37"/>
      <c r="V27" s="37"/>
      <c r="W27" s="37"/>
      <c r="X27" s="37"/>
      <c r="Y27" s="37"/>
      <c r="Z27" s="37"/>
      <c r="AA27" s="37"/>
      <c r="AB27" s="37"/>
      <c r="AC27" s="37"/>
      <c r="AD27" s="37"/>
      <c r="AE27" s="37"/>
    </row>
    <row r="28" spans="1:31" s="2" customFormat="1" ht="18" customHeight="1">
      <c r="A28" s="37"/>
      <c r="B28" s="42"/>
      <c r="C28" s="37"/>
      <c r="D28" s="37"/>
      <c r="E28" s="106" t="s">
        <v>1123</v>
      </c>
      <c r="F28" s="37"/>
      <c r="G28" s="37"/>
      <c r="H28" s="37"/>
      <c r="I28" s="116" t="s">
        <v>29</v>
      </c>
      <c r="J28" s="106" t="s">
        <v>21</v>
      </c>
      <c r="K28" s="37"/>
      <c r="L28" s="117"/>
      <c r="S28" s="37"/>
      <c r="T28" s="37"/>
      <c r="U28" s="37"/>
      <c r="V28" s="37"/>
      <c r="W28" s="37"/>
      <c r="X28" s="37"/>
      <c r="Y28" s="37"/>
      <c r="Z28" s="37"/>
      <c r="AA28" s="37"/>
      <c r="AB28" s="37"/>
      <c r="AC28" s="37"/>
      <c r="AD28" s="37"/>
      <c r="AE28" s="37"/>
    </row>
    <row r="29" spans="1:31" s="2" customFormat="1" ht="6.95" customHeight="1">
      <c r="A29" s="37"/>
      <c r="B29" s="42"/>
      <c r="C29" s="37"/>
      <c r="D29" s="37"/>
      <c r="E29" s="37"/>
      <c r="F29" s="37"/>
      <c r="G29" s="37"/>
      <c r="H29" s="37"/>
      <c r="I29" s="37"/>
      <c r="J29" s="37"/>
      <c r="K29" s="37"/>
      <c r="L29" s="117"/>
      <c r="S29" s="37"/>
      <c r="T29" s="37"/>
      <c r="U29" s="37"/>
      <c r="V29" s="37"/>
      <c r="W29" s="37"/>
      <c r="X29" s="37"/>
      <c r="Y29" s="37"/>
      <c r="Z29" s="37"/>
      <c r="AA29" s="37"/>
      <c r="AB29" s="37"/>
      <c r="AC29" s="37"/>
      <c r="AD29" s="37"/>
      <c r="AE29" s="37"/>
    </row>
    <row r="30" spans="1:31" s="2" customFormat="1" ht="12" customHeight="1">
      <c r="A30" s="37"/>
      <c r="B30" s="42"/>
      <c r="C30" s="37"/>
      <c r="D30" s="116" t="s">
        <v>37</v>
      </c>
      <c r="E30" s="37"/>
      <c r="F30" s="37"/>
      <c r="G30" s="37"/>
      <c r="H30" s="37"/>
      <c r="I30" s="37"/>
      <c r="J30" s="37"/>
      <c r="K30" s="37"/>
      <c r="L30" s="117"/>
      <c r="S30" s="37"/>
      <c r="T30" s="37"/>
      <c r="U30" s="37"/>
      <c r="V30" s="37"/>
      <c r="W30" s="37"/>
      <c r="X30" s="37"/>
      <c r="Y30" s="37"/>
      <c r="Z30" s="37"/>
      <c r="AA30" s="37"/>
      <c r="AB30" s="37"/>
      <c r="AC30" s="37"/>
      <c r="AD30" s="37"/>
      <c r="AE30" s="37"/>
    </row>
    <row r="31" spans="1:31" s="8" customFormat="1" ht="358.5" customHeight="1">
      <c r="A31" s="119"/>
      <c r="B31" s="120"/>
      <c r="C31" s="119"/>
      <c r="D31" s="119"/>
      <c r="E31" s="419" t="s">
        <v>930</v>
      </c>
      <c r="F31" s="419"/>
      <c r="G31" s="419"/>
      <c r="H31" s="419"/>
      <c r="I31" s="119"/>
      <c r="J31" s="119"/>
      <c r="K31" s="119"/>
      <c r="L31" s="121"/>
      <c r="S31" s="119"/>
      <c r="T31" s="119"/>
      <c r="U31" s="119"/>
      <c r="V31" s="119"/>
      <c r="W31" s="119"/>
      <c r="X31" s="119"/>
      <c r="Y31" s="119"/>
      <c r="Z31" s="119"/>
      <c r="AA31" s="119"/>
      <c r="AB31" s="119"/>
      <c r="AC31" s="119"/>
      <c r="AD31" s="119"/>
      <c r="AE31" s="119"/>
    </row>
    <row r="32" spans="1:31" s="2" customFormat="1" ht="6.95" customHeight="1">
      <c r="A32" s="37"/>
      <c r="B32" s="42"/>
      <c r="C32" s="37"/>
      <c r="D32" s="37"/>
      <c r="E32" s="37"/>
      <c r="F32" s="37"/>
      <c r="G32" s="37"/>
      <c r="H32" s="37"/>
      <c r="I32" s="37"/>
      <c r="J32" s="37"/>
      <c r="K32" s="37"/>
      <c r="L32" s="117"/>
      <c r="S32" s="37"/>
      <c r="T32" s="37"/>
      <c r="U32" s="37"/>
      <c r="V32" s="37"/>
      <c r="W32" s="37"/>
      <c r="X32" s="37"/>
      <c r="Y32" s="37"/>
      <c r="Z32" s="37"/>
      <c r="AA32" s="37"/>
      <c r="AB32" s="37"/>
      <c r="AC32" s="37"/>
      <c r="AD32" s="37"/>
      <c r="AE32" s="37"/>
    </row>
    <row r="33" spans="1:31" s="2" customFormat="1" ht="6.95" customHeight="1">
      <c r="A33" s="37"/>
      <c r="B33" s="42"/>
      <c r="C33" s="37"/>
      <c r="D33" s="122"/>
      <c r="E33" s="122"/>
      <c r="F33" s="122"/>
      <c r="G33" s="122"/>
      <c r="H33" s="122"/>
      <c r="I33" s="122"/>
      <c r="J33" s="122"/>
      <c r="K33" s="122"/>
      <c r="L33" s="117"/>
      <c r="S33" s="37"/>
      <c r="T33" s="37"/>
      <c r="U33" s="37"/>
      <c r="V33" s="37"/>
      <c r="W33" s="37"/>
      <c r="X33" s="37"/>
      <c r="Y33" s="37"/>
      <c r="Z33" s="37"/>
      <c r="AA33" s="37"/>
      <c r="AB33" s="37"/>
      <c r="AC33" s="37"/>
      <c r="AD33" s="37"/>
      <c r="AE33" s="37"/>
    </row>
    <row r="34" spans="1:31" s="2" customFormat="1" ht="25.35" customHeight="1">
      <c r="A34" s="37"/>
      <c r="B34" s="42"/>
      <c r="C34" s="37"/>
      <c r="D34" s="123" t="s">
        <v>39</v>
      </c>
      <c r="E34" s="37"/>
      <c r="F34" s="37"/>
      <c r="G34" s="37"/>
      <c r="H34" s="37"/>
      <c r="I34" s="37"/>
      <c r="J34" s="124">
        <f>ROUND(J95, 2)</f>
        <v>0</v>
      </c>
      <c r="K34" s="37"/>
      <c r="L34" s="117"/>
      <c r="S34" s="37"/>
      <c r="T34" s="37"/>
      <c r="U34" s="37"/>
      <c r="V34" s="37"/>
      <c r="W34" s="37"/>
      <c r="X34" s="37"/>
      <c r="Y34" s="37"/>
      <c r="Z34" s="37"/>
      <c r="AA34" s="37"/>
      <c r="AB34" s="37"/>
      <c r="AC34" s="37"/>
      <c r="AD34" s="37"/>
      <c r="AE34" s="37"/>
    </row>
    <row r="35" spans="1:31" s="2" customFormat="1" ht="6.95" customHeight="1">
      <c r="A35" s="37"/>
      <c r="B35" s="42"/>
      <c r="C35" s="37"/>
      <c r="D35" s="122"/>
      <c r="E35" s="122"/>
      <c r="F35" s="122"/>
      <c r="G35" s="122"/>
      <c r="H35" s="122"/>
      <c r="I35" s="122"/>
      <c r="J35" s="122"/>
      <c r="K35" s="122"/>
      <c r="L35" s="117"/>
      <c r="S35" s="37"/>
      <c r="T35" s="37"/>
      <c r="U35" s="37"/>
      <c r="V35" s="37"/>
      <c r="W35" s="37"/>
      <c r="X35" s="37"/>
      <c r="Y35" s="37"/>
      <c r="Z35" s="37"/>
      <c r="AA35" s="37"/>
      <c r="AB35" s="37"/>
      <c r="AC35" s="37"/>
      <c r="AD35" s="37"/>
      <c r="AE35" s="37"/>
    </row>
    <row r="36" spans="1:31" s="2" customFormat="1" ht="14.45" customHeight="1">
      <c r="A36" s="37"/>
      <c r="B36" s="42"/>
      <c r="C36" s="37"/>
      <c r="D36" s="37"/>
      <c r="E36" s="37"/>
      <c r="F36" s="125" t="s">
        <v>41</v>
      </c>
      <c r="G36" s="37"/>
      <c r="H36" s="37"/>
      <c r="I36" s="125" t="s">
        <v>40</v>
      </c>
      <c r="J36" s="125" t="s">
        <v>42</v>
      </c>
      <c r="K36" s="37"/>
      <c r="L36" s="117"/>
      <c r="S36" s="37"/>
      <c r="T36" s="37"/>
      <c r="U36" s="37"/>
      <c r="V36" s="37"/>
      <c r="W36" s="37"/>
      <c r="X36" s="37"/>
      <c r="Y36" s="37"/>
      <c r="Z36" s="37"/>
      <c r="AA36" s="37"/>
      <c r="AB36" s="37"/>
      <c r="AC36" s="37"/>
      <c r="AD36" s="37"/>
      <c r="AE36" s="37"/>
    </row>
    <row r="37" spans="1:31" s="2" customFormat="1" ht="14.45" customHeight="1">
      <c r="A37" s="37"/>
      <c r="B37" s="42"/>
      <c r="C37" s="37"/>
      <c r="D37" s="126" t="s">
        <v>43</v>
      </c>
      <c r="E37" s="116" t="s">
        <v>44</v>
      </c>
      <c r="F37" s="127">
        <f>ROUND((SUM(BE95:BE236)),  2)</f>
        <v>0</v>
      </c>
      <c r="G37" s="37"/>
      <c r="H37" s="37"/>
      <c r="I37" s="128">
        <v>0.21</v>
      </c>
      <c r="J37" s="127">
        <f>ROUND(((SUM(BE95:BE236))*I37),  2)</f>
        <v>0</v>
      </c>
      <c r="K37" s="37"/>
      <c r="L37" s="117"/>
      <c r="S37" s="37"/>
      <c r="T37" s="37"/>
      <c r="U37" s="37"/>
      <c r="V37" s="37"/>
      <c r="W37" s="37"/>
      <c r="X37" s="37"/>
      <c r="Y37" s="37"/>
      <c r="Z37" s="37"/>
      <c r="AA37" s="37"/>
      <c r="AB37" s="37"/>
      <c r="AC37" s="37"/>
      <c r="AD37" s="37"/>
      <c r="AE37" s="37"/>
    </row>
    <row r="38" spans="1:31" s="2" customFormat="1" ht="14.45" customHeight="1">
      <c r="A38" s="37"/>
      <c r="B38" s="42"/>
      <c r="C38" s="37"/>
      <c r="D38" s="37"/>
      <c r="E38" s="116" t="s">
        <v>45</v>
      </c>
      <c r="F38" s="127">
        <f>ROUND((SUM(BF95:BF236)),  2)</f>
        <v>0</v>
      </c>
      <c r="G38" s="37"/>
      <c r="H38" s="37"/>
      <c r="I38" s="128">
        <v>0.12</v>
      </c>
      <c r="J38" s="127">
        <f>ROUND(((SUM(BF95:BF236))*I38),  2)</f>
        <v>0</v>
      </c>
      <c r="K38" s="37"/>
      <c r="L38" s="117"/>
      <c r="S38" s="37"/>
      <c r="T38" s="37"/>
      <c r="U38" s="37"/>
      <c r="V38" s="37"/>
      <c r="W38" s="37"/>
      <c r="X38" s="37"/>
      <c r="Y38" s="37"/>
      <c r="Z38" s="37"/>
      <c r="AA38" s="37"/>
      <c r="AB38" s="37"/>
      <c r="AC38" s="37"/>
      <c r="AD38" s="37"/>
      <c r="AE38" s="37"/>
    </row>
    <row r="39" spans="1:31" s="2" customFormat="1" ht="14.45" hidden="1" customHeight="1">
      <c r="A39" s="37"/>
      <c r="B39" s="42"/>
      <c r="C39" s="37"/>
      <c r="D39" s="37"/>
      <c r="E39" s="116" t="s">
        <v>46</v>
      </c>
      <c r="F39" s="127">
        <f>ROUND((SUM(BG95:BG236)),  2)</f>
        <v>0</v>
      </c>
      <c r="G39" s="37"/>
      <c r="H39" s="37"/>
      <c r="I39" s="128">
        <v>0.21</v>
      </c>
      <c r="J39" s="127">
        <f>0</f>
        <v>0</v>
      </c>
      <c r="K39" s="37"/>
      <c r="L39" s="117"/>
      <c r="S39" s="37"/>
      <c r="T39" s="37"/>
      <c r="U39" s="37"/>
      <c r="V39" s="37"/>
      <c r="W39" s="37"/>
      <c r="X39" s="37"/>
      <c r="Y39" s="37"/>
      <c r="Z39" s="37"/>
      <c r="AA39" s="37"/>
      <c r="AB39" s="37"/>
      <c r="AC39" s="37"/>
      <c r="AD39" s="37"/>
      <c r="AE39" s="37"/>
    </row>
    <row r="40" spans="1:31" s="2" customFormat="1" ht="14.45" hidden="1" customHeight="1">
      <c r="A40" s="37"/>
      <c r="B40" s="42"/>
      <c r="C40" s="37"/>
      <c r="D40" s="37"/>
      <c r="E40" s="116" t="s">
        <v>47</v>
      </c>
      <c r="F40" s="127">
        <f>ROUND((SUM(BH95:BH236)),  2)</f>
        <v>0</v>
      </c>
      <c r="G40" s="37"/>
      <c r="H40" s="37"/>
      <c r="I40" s="128">
        <v>0.12</v>
      </c>
      <c r="J40" s="127">
        <f>0</f>
        <v>0</v>
      </c>
      <c r="K40" s="37"/>
      <c r="L40" s="117"/>
      <c r="S40" s="37"/>
      <c r="T40" s="37"/>
      <c r="U40" s="37"/>
      <c r="V40" s="37"/>
      <c r="W40" s="37"/>
      <c r="X40" s="37"/>
      <c r="Y40" s="37"/>
      <c r="Z40" s="37"/>
      <c r="AA40" s="37"/>
      <c r="AB40" s="37"/>
      <c r="AC40" s="37"/>
      <c r="AD40" s="37"/>
      <c r="AE40" s="37"/>
    </row>
    <row r="41" spans="1:31" s="2" customFormat="1" ht="14.45" hidden="1" customHeight="1">
      <c r="A41" s="37"/>
      <c r="B41" s="42"/>
      <c r="C41" s="37"/>
      <c r="D41" s="37"/>
      <c r="E41" s="116" t="s">
        <v>48</v>
      </c>
      <c r="F41" s="127">
        <f>ROUND((SUM(BI95:BI236)),  2)</f>
        <v>0</v>
      </c>
      <c r="G41" s="37"/>
      <c r="H41" s="37"/>
      <c r="I41" s="128">
        <v>0</v>
      </c>
      <c r="J41" s="127">
        <f>0</f>
        <v>0</v>
      </c>
      <c r="K41" s="37"/>
      <c r="L41" s="117"/>
      <c r="S41" s="37"/>
      <c r="T41" s="37"/>
      <c r="U41" s="37"/>
      <c r="V41" s="37"/>
      <c r="W41" s="37"/>
      <c r="X41" s="37"/>
      <c r="Y41" s="37"/>
      <c r="Z41" s="37"/>
      <c r="AA41" s="37"/>
      <c r="AB41" s="37"/>
      <c r="AC41" s="37"/>
      <c r="AD41" s="37"/>
      <c r="AE41" s="37"/>
    </row>
    <row r="42" spans="1:31" s="2" customFormat="1" ht="6.95" customHeight="1">
      <c r="A42" s="37"/>
      <c r="B42" s="42"/>
      <c r="C42" s="37"/>
      <c r="D42" s="37"/>
      <c r="E42" s="37"/>
      <c r="F42" s="37"/>
      <c r="G42" s="37"/>
      <c r="H42" s="37"/>
      <c r="I42" s="37"/>
      <c r="J42" s="37"/>
      <c r="K42" s="37"/>
      <c r="L42" s="117"/>
      <c r="S42" s="37"/>
      <c r="T42" s="37"/>
      <c r="U42" s="37"/>
      <c r="V42" s="37"/>
      <c r="W42" s="37"/>
      <c r="X42" s="37"/>
      <c r="Y42" s="37"/>
      <c r="Z42" s="37"/>
      <c r="AA42" s="37"/>
      <c r="AB42" s="37"/>
      <c r="AC42" s="37"/>
      <c r="AD42" s="37"/>
      <c r="AE42" s="37"/>
    </row>
    <row r="43" spans="1:31" s="2" customFormat="1" ht="25.35" customHeight="1">
      <c r="A43" s="37"/>
      <c r="B43" s="42"/>
      <c r="C43" s="129"/>
      <c r="D43" s="130" t="s">
        <v>49</v>
      </c>
      <c r="E43" s="131"/>
      <c r="F43" s="131"/>
      <c r="G43" s="132" t="s">
        <v>50</v>
      </c>
      <c r="H43" s="133" t="s">
        <v>51</v>
      </c>
      <c r="I43" s="131"/>
      <c r="J43" s="134">
        <f>SUM(J34:J41)</f>
        <v>0</v>
      </c>
      <c r="K43" s="135"/>
      <c r="L43" s="117"/>
      <c r="S43" s="37"/>
      <c r="T43" s="37"/>
      <c r="U43" s="37"/>
      <c r="V43" s="37"/>
      <c r="W43" s="37"/>
      <c r="X43" s="37"/>
      <c r="Y43" s="37"/>
      <c r="Z43" s="37"/>
      <c r="AA43" s="37"/>
      <c r="AB43" s="37"/>
      <c r="AC43" s="37"/>
      <c r="AD43" s="37"/>
      <c r="AE43" s="37"/>
    </row>
    <row r="44" spans="1:31" s="2" customFormat="1" ht="14.45" customHeight="1">
      <c r="A44" s="37"/>
      <c r="B44" s="136"/>
      <c r="C44" s="137"/>
      <c r="D44" s="137"/>
      <c r="E44" s="137"/>
      <c r="F44" s="137"/>
      <c r="G44" s="137"/>
      <c r="H44" s="137"/>
      <c r="I44" s="137"/>
      <c r="J44" s="137"/>
      <c r="K44" s="137"/>
      <c r="L44" s="117"/>
      <c r="S44" s="37"/>
      <c r="T44" s="37"/>
      <c r="U44" s="37"/>
      <c r="V44" s="37"/>
      <c r="W44" s="37"/>
      <c r="X44" s="37"/>
      <c r="Y44" s="37"/>
      <c r="Z44" s="37"/>
      <c r="AA44" s="37"/>
      <c r="AB44" s="37"/>
      <c r="AC44" s="37"/>
      <c r="AD44" s="37"/>
      <c r="AE44" s="37"/>
    </row>
    <row r="48" spans="1:31" s="2" customFormat="1" ht="6.95" customHeight="1">
      <c r="A48" s="37"/>
      <c r="B48" s="138"/>
      <c r="C48" s="139"/>
      <c r="D48" s="139"/>
      <c r="E48" s="139"/>
      <c r="F48" s="139"/>
      <c r="G48" s="139"/>
      <c r="H48" s="139"/>
      <c r="I48" s="139"/>
      <c r="J48" s="139"/>
      <c r="K48" s="139"/>
      <c r="L48" s="117"/>
      <c r="S48" s="37"/>
      <c r="T48" s="37"/>
      <c r="U48" s="37"/>
      <c r="V48" s="37"/>
      <c r="W48" s="37"/>
      <c r="X48" s="37"/>
      <c r="Y48" s="37"/>
      <c r="Z48" s="37"/>
      <c r="AA48" s="37"/>
      <c r="AB48" s="37"/>
      <c r="AC48" s="37"/>
      <c r="AD48" s="37"/>
      <c r="AE48" s="37"/>
    </row>
    <row r="49" spans="1:31" s="2" customFormat="1" ht="24.95" customHeight="1">
      <c r="A49" s="37"/>
      <c r="B49" s="38"/>
      <c r="C49" s="26" t="s">
        <v>129</v>
      </c>
      <c r="D49" s="39"/>
      <c r="E49" s="39"/>
      <c r="F49" s="39"/>
      <c r="G49" s="39"/>
      <c r="H49" s="39"/>
      <c r="I49" s="39"/>
      <c r="J49" s="39"/>
      <c r="K49" s="39"/>
      <c r="L49" s="117"/>
      <c r="S49" s="37"/>
      <c r="T49" s="37"/>
      <c r="U49" s="37"/>
      <c r="V49" s="37"/>
      <c r="W49" s="37"/>
      <c r="X49" s="37"/>
      <c r="Y49" s="37"/>
      <c r="Z49" s="37"/>
      <c r="AA49" s="37"/>
      <c r="AB49" s="37"/>
      <c r="AC49" s="37"/>
      <c r="AD49" s="37"/>
      <c r="AE49" s="37"/>
    </row>
    <row r="50" spans="1:31" s="2" customFormat="1" ht="6.95" customHeight="1">
      <c r="A50" s="37"/>
      <c r="B50" s="38"/>
      <c r="C50" s="39"/>
      <c r="D50" s="39"/>
      <c r="E50" s="39"/>
      <c r="F50" s="39"/>
      <c r="G50" s="39"/>
      <c r="H50" s="39"/>
      <c r="I50" s="39"/>
      <c r="J50" s="39"/>
      <c r="K50" s="39"/>
      <c r="L50" s="117"/>
      <c r="S50" s="37"/>
      <c r="T50" s="37"/>
      <c r="U50" s="37"/>
      <c r="V50" s="37"/>
      <c r="W50" s="37"/>
      <c r="X50" s="37"/>
      <c r="Y50" s="37"/>
      <c r="Z50" s="37"/>
      <c r="AA50" s="37"/>
      <c r="AB50" s="37"/>
      <c r="AC50" s="37"/>
      <c r="AD50" s="37"/>
      <c r="AE50" s="37"/>
    </row>
    <row r="51" spans="1:31" s="2" customFormat="1" ht="12" customHeight="1">
      <c r="A51" s="37"/>
      <c r="B51" s="38"/>
      <c r="C51" s="32" t="s">
        <v>16</v>
      </c>
      <c r="D51" s="39"/>
      <c r="E51" s="39"/>
      <c r="F51" s="39"/>
      <c r="G51" s="39"/>
      <c r="H51" s="39"/>
      <c r="I51" s="39"/>
      <c r="J51" s="39"/>
      <c r="K51" s="39"/>
      <c r="L51" s="117"/>
      <c r="S51" s="37"/>
      <c r="T51" s="37"/>
      <c r="U51" s="37"/>
      <c r="V51" s="37"/>
      <c r="W51" s="37"/>
      <c r="X51" s="37"/>
      <c r="Y51" s="37"/>
      <c r="Z51" s="37"/>
      <c r="AA51" s="37"/>
      <c r="AB51" s="37"/>
      <c r="AC51" s="37"/>
      <c r="AD51" s="37"/>
      <c r="AE51" s="37"/>
    </row>
    <row r="52" spans="1:31" s="2" customFormat="1" ht="16.5" customHeight="1">
      <c r="A52" s="37"/>
      <c r="B52" s="38"/>
      <c r="C52" s="39"/>
      <c r="D52" s="39"/>
      <c r="E52" s="420" t="str">
        <f>E7</f>
        <v>Gymnázium a jazyková škola Zlín-rekonstrukce šatny</v>
      </c>
      <c r="F52" s="421"/>
      <c r="G52" s="421"/>
      <c r="H52" s="421"/>
      <c r="I52" s="39"/>
      <c r="J52" s="39"/>
      <c r="K52" s="39"/>
      <c r="L52" s="117"/>
      <c r="S52" s="37"/>
      <c r="T52" s="37"/>
      <c r="U52" s="37"/>
      <c r="V52" s="37"/>
      <c r="W52" s="37"/>
      <c r="X52" s="37"/>
      <c r="Y52" s="37"/>
      <c r="Z52" s="37"/>
      <c r="AA52" s="37"/>
      <c r="AB52" s="37"/>
      <c r="AC52" s="37"/>
      <c r="AD52" s="37"/>
      <c r="AE52" s="37"/>
    </row>
    <row r="53" spans="1:31" s="1" customFormat="1" ht="12" customHeight="1">
      <c r="B53" s="24"/>
      <c r="C53" s="32" t="s">
        <v>126</v>
      </c>
      <c r="D53" s="25"/>
      <c r="E53" s="25"/>
      <c r="F53" s="25"/>
      <c r="G53" s="25"/>
      <c r="H53" s="25"/>
      <c r="I53" s="25"/>
      <c r="J53" s="25"/>
      <c r="K53" s="25"/>
      <c r="L53" s="23"/>
    </row>
    <row r="54" spans="1:31" s="1" customFormat="1" ht="16.5" customHeight="1">
      <c r="B54" s="24"/>
      <c r="C54" s="25"/>
      <c r="D54" s="25"/>
      <c r="E54" s="420" t="s">
        <v>924</v>
      </c>
      <c r="F54" s="397"/>
      <c r="G54" s="397"/>
      <c r="H54" s="397"/>
      <c r="I54" s="25"/>
      <c r="J54" s="25"/>
      <c r="K54" s="25"/>
      <c r="L54" s="23"/>
    </row>
    <row r="55" spans="1:31" s="1" customFormat="1" ht="12" customHeight="1">
      <c r="B55" s="24"/>
      <c r="C55" s="32" t="s">
        <v>925</v>
      </c>
      <c r="D55" s="25"/>
      <c r="E55" s="25"/>
      <c r="F55" s="25"/>
      <c r="G55" s="25"/>
      <c r="H55" s="25"/>
      <c r="I55" s="25"/>
      <c r="J55" s="25"/>
      <c r="K55" s="25"/>
      <c r="L55" s="23"/>
    </row>
    <row r="56" spans="1:31" s="2" customFormat="1" ht="16.5" customHeight="1">
      <c r="A56" s="37"/>
      <c r="B56" s="38"/>
      <c r="C56" s="39"/>
      <c r="D56" s="39"/>
      <c r="E56" s="424" t="s">
        <v>1121</v>
      </c>
      <c r="F56" s="422"/>
      <c r="G56" s="422"/>
      <c r="H56" s="422"/>
      <c r="I56" s="39"/>
      <c r="J56" s="39"/>
      <c r="K56" s="39"/>
      <c r="L56" s="117"/>
      <c r="S56" s="37"/>
      <c r="T56" s="37"/>
      <c r="U56" s="37"/>
      <c r="V56" s="37"/>
      <c r="W56" s="37"/>
      <c r="X56" s="37"/>
      <c r="Y56" s="37"/>
      <c r="Z56" s="37"/>
      <c r="AA56" s="37"/>
      <c r="AB56" s="37"/>
      <c r="AC56" s="37"/>
      <c r="AD56" s="37"/>
      <c r="AE56" s="37"/>
    </row>
    <row r="57" spans="1:31" s="2" customFormat="1" ht="12" customHeight="1">
      <c r="A57" s="37"/>
      <c r="B57" s="38"/>
      <c r="C57" s="32" t="s">
        <v>927</v>
      </c>
      <c r="D57" s="39"/>
      <c r="E57" s="39"/>
      <c r="F57" s="39"/>
      <c r="G57" s="39"/>
      <c r="H57" s="39"/>
      <c r="I57" s="39"/>
      <c r="J57" s="39"/>
      <c r="K57" s="39"/>
      <c r="L57" s="117"/>
      <c r="S57" s="37"/>
      <c r="T57" s="37"/>
      <c r="U57" s="37"/>
      <c r="V57" s="37"/>
      <c r="W57" s="37"/>
      <c r="X57" s="37"/>
      <c r="Y57" s="37"/>
      <c r="Z57" s="37"/>
      <c r="AA57" s="37"/>
      <c r="AB57" s="37"/>
      <c r="AC57" s="37"/>
      <c r="AD57" s="37"/>
      <c r="AE57" s="37"/>
    </row>
    <row r="58" spans="1:31" s="2" customFormat="1" ht="16.5" customHeight="1">
      <c r="A58" s="37"/>
      <c r="B58" s="38"/>
      <c r="C58" s="39"/>
      <c r="D58" s="39"/>
      <c r="E58" s="368" t="str">
        <f>E13</f>
        <v>2024/OST/02-14-5-1 - D.1.4.5.1-Elektrická požární signalizace</v>
      </c>
      <c r="F58" s="422"/>
      <c r="G58" s="422"/>
      <c r="H58" s="422"/>
      <c r="I58" s="39"/>
      <c r="J58" s="39"/>
      <c r="K58" s="39"/>
      <c r="L58" s="117"/>
      <c r="S58" s="37"/>
      <c r="T58" s="37"/>
      <c r="U58" s="37"/>
      <c r="V58" s="37"/>
      <c r="W58" s="37"/>
      <c r="X58" s="37"/>
      <c r="Y58" s="37"/>
      <c r="Z58" s="37"/>
      <c r="AA58" s="37"/>
      <c r="AB58" s="37"/>
      <c r="AC58" s="37"/>
      <c r="AD58" s="37"/>
      <c r="AE58" s="37"/>
    </row>
    <row r="59" spans="1:31" s="2" customFormat="1" ht="6.95" customHeight="1">
      <c r="A59" s="37"/>
      <c r="B59" s="38"/>
      <c r="C59" s="39"/>
      <c r="D59" s="39"/>
      <c r="E59" s="39"/>
      <c r="F59" s="39"/>
      <c r="G59" s="39"/>
      <c r="H59" s="39"/>
      <c r="I59" s="39"/>
      <c r="J59" s="39"/>
      <c r="K59" s="39"/>
      <c r="L59" s="117"/>
      <c r="S59" s="37"/>
      <c r="T59" s="37"/>
      <c r="U59" s="37"/>
      <c r="V59" s="37"/>
      <c r="W59" s="37"/>
      <c r="X59" s="37"/>
      <c r="Y59" s="37"/>
      <c r="Z59" s="37"/>
      <c r="AA59" s="37"/>
      <c r="AB59" s="37"/>
      <c r="AC59" s="37"/>
      <c r="AD59" s="37"/>
      <c r="AE59" s="37"/>
    </row>
    <row r="60" spans="1:31" s="2" customFormat="1" ht="12" customHeight="1">
      <c r="A60" s="37"/>
      <c r="B60" s="38"/>
      <c r="C60" s="32" t="s">
        <v>22</v>
      </c>
      <c r="D60" s="39"/>
      <c r="E60" s="39"/>
      <c r="F60" s="30" t="str">
        <f>F16</f>
        <v xml:space="preserve"> </v>
      </c>
      <c r="G60" s="39"/>
      <c r="H60" s="39"/>
      <c r="I60" s="32" t="s">
        <v>24</v>
      </c>
      <c r="J60" s="62" t="str">
        <f>IF(J16="","",J16)</f>
        <v>7. 2. 2024</v>
      </c>
      <c r="K60" s="39"/>
      <c r="L60" s="117"/>
      <c r="S60" s="37"/>
      <c r="T60" s="37"/>
      <c r="U60" s="37"/>
      <c r="V60" s="37"/>
      <c r="W60" s="37"/>
      <c r="X60" s="37"/>
      <c r="Y60" s="37"/>
      <c r="Z60" s="37"/>
      <c r="AA60" s="37"/>
      <c r="AB60" s="37"/>
      <c r="AC60" s="37"/>
      <c r="AD60" s="37"/>
      <c r="AE60" s="37"/>
    </row>
    <row r="61" spans="1:31" s="2" customFormat="1" ht="6.95" customHeight="1">
      <c r="A61" s="37"/>
      <c r="B61" s="38"/>
      <c r="C61" s="39"/>
      <c r="D61" s="39"/>
      <c r="E61" s="39"/>
      <c r="F61" s="39"/>
      <c r="G61" s="39"/>
      <c r="H61" s="39"/>
      <c r="I61" s="39"/>
      <c r="J61" s="39"/>
      <c r="K61" s="39"/>
      <c r="L61" s="117"/>
      <c r="S61" s="37"/>
      <c r="T61" s="37"/>
      <c r="U61" s="37"/>
      <c r="V61" s="37"/>
      <c r="W61" s="37"/>
      <c r="X61" s="37"/>
      <c r="Y61" s="37"/>
      <c r="Z61" s="37"/>
      <c r="AA61" s="37"/>
      <c r="AB61" s="37"/>
      <c r="AC61" s="37"/>
      <c r="AD61" s="37"/>
      <c r="AE61" s="37"/>
    </row>
    <row r="62" spans="1:31" s="2" customFormat="1" ht="15.2" customHeight="1">
      <c r="A62" s="37"/>
      <c r="B62" s="38"/>
      <c r="C62" s="32" t="s">
        <v>26</v>
      </c>
      <c r="D62" s="39"/>
      <c r="E62" s="39"/>
      <c r="F62" s="30" t="str">
        <f>E19</f>
        <v>Gymnáziu a jazyková škola Zlín</v>
      </c>
      <c r="G62" s="39"/>
      <c r="H62" s="39"/>
      <c r="I62" s="32" t="s">
        <v>32</v>
      </c>
      <c r="J62" s="35" t="str">
        <f>E25</f>
        <v>PROST 2000 Zlín</v>
      </c>
      <c r="K62" s="39"/>
      <c r="L62" s="117"/>
      <c r="S62" s="37"/>
      <c r="T62" s="37"/>
      <c r="U62" s="37"/>
      <c r="V62" s="37"/>
      <c r="W62" s="37"/>
      <c r="X62" s="37"/>
      <c r="Y62" s="37"/>
      <c r="Z62" s="37"/>
      <c r="AA62" s="37"/>
      <c r="AB62" s="37"/>
      <c r="AC62" s="37"/>
      <c r="AD62" s="37"/>
      <c r="AE62" s="37"/>
    </row>
    <row r="63" spans="1:31" s="2" customFormat="1" ht="15.2" customHeight="1">
      <c r="A63" s="37"/>
      <c r="B63" s="38"/>
      <c r="C63" s="32" t="s">
        <v>30</v>
      </c>
      <c r="D63" s="39"/>
      <c r="E63" s="39"/>
      <c r="F63" s="30" t="str">
        <f>IF(E22="","",E22)</f>
        <v>Vyplň údaj</v>
      </c>
      <c r="G63" s="39"/>
      <c r="H63" s="39"/>
      <c r="I63" s="32" t="s">
        <v>35</v>
      </c>
      <c r="J63" s="35" t="str">
        <f>E28</f>
        <v>Ing.D.Polášek</v>
      </c>
      <c r="K63" s="39"/>
      <c r="L63" s="117"/>
      <c r="S63" s="37"/>
      <c r="T63" s="37"/>
      <c r="U63" s="37"/>
      <c r="V63" s="37"/>
      <c r="W63" s="37"/>
      <c r="X63" s="37"/>
      <c r="Y63" s="37"/>
      <c r="Z63" s="37"/>
      <c r="AA63" s="37"/>
      <c r="AB63" s="37"/>
      <c r="AC63" s="37"/>
      <c r="AD63" s="37"/>
      <c r="AE63" s="37"/>
    </row>
    <row r="64" spans="1:31" s="2" customFormat="1" ht="10.35" customHeight="1">
      <c r="A64" s="37"/>
      <c r="B64" s="38"/>
      <c r="C64" s="39"/>
      <c r="D64" s="39"/>
      <c r="E64" s="39"/>
      <c r="F64" s="39"/>
      <c r="G64" s="39"/>
      <c r="H64" s="39"/>
      <c r="I64" s="39"/>
      <c r="J64" s="39"/>
      <c r="K64" s="39"/>
      <c r="L64" s="117"/>
      <c r="S64" s="37"/>
      <c r="T64" s="37"/>
      <c r="U64" s="37"/>
      <c r="V64" s="37"/>
      <c r="W64" s="37"/>
      <c r="X64" s="37"/>
      <c r="Y64" s="37"/>
      <c r="Z64" s="37"/>
      <c r="AA64" s="37"/>
      <c r="AB64" s="37"/>
      <c r="AC64" s="37"/>
      <c r="AD64" s="37"/>
      <c r="AE64" s="37"/>
    </row>
    <row r="65" spans="1:47" s="2" customFormat="1" ht="29.25" customHeight="1">
      <c r="A65" s="37"/>
      <c r="B65" s="38"/>
      <c r="C65" s="140" t="s">
        <v>130</v>
      </c>
      <c r="D65" s="141"/>
      <c r="E65" s="141"/>
      <c r="F65" s="141"/>
      <c r="G65" s="141"/>
      <c r="H65" s="141"/>
      <c r="I65" s="141"/>
      <c r="J65" s="142" t="s">
        <v>131</v>
      </c>
      <c r="K65" s="141"/>
      <c r="L65" s="117"/>
      <c r="S65" s="37"/>
      <c r="T65" s="37"/>
      <c r="U65" s="37"/>
      <c r="V65" s="37"/>
      <c r="W65" s="37"/>
      <c r="X65" s="37"/>
      <c r="Y65" s="37"/>
      <c r="Z65" s="37"/>
      <c r="AA65" s="37"/>
      <c r="AB65" s="37"/>
      <c r="AC65" s="37"/>
      <c r="AD65" s="37"/>
      <c r="AE65" s="37"/>
    </row>
    <row r="66" spans="1:47" s="2" customFormat="1" ht="10.35" customHeight="1">
      <c r="A66" s="37"/>
      <c r="B66" s="38"/>
      <c r="C66" s="39"/>
      <c r="D66" s="39"/>
      <c r="E66" s="39"/>
      <c r="F66" s="39"/>
      <c r="G66" s="39"/>
      <c r="H66" s="39"/>
      <c r="I66" s="39"/>
      <c r="J66" s="39"/>
      <c r="K66" s="39"/>
      <c r="L66" s="117"/>
      <c r="S66" s="37"/>
      <c r="T66" s="37"/>
      <c r="U66" s="37"/>
      <c r="V66" s="37"/>
      <c r="W66" s="37"/>
      <c r="X66" s="37"/>
      <c r="Y66" s="37"/>
      <c r="Z66" s="37"/>
      <c r="AA66" s="37"/>
      <c r="AB66" s="37"/>
      <c r="AC66" s="37"/>
      <c r="AD66" s="37"/>
      <c r="AE66" s="37"/>
    </row>
    <row r="67" spans="1:47" s="2" customFormat="1" ht="22.9" customHeight="1">
      <c r="A67" s="37"/>
      <c r="B67" s="38"/>
      <c r="C67" s="143" t="s">
        <v>71</v>
      </c>
      <c r="D67" s="39"/>
      <c r="E67" s="39"/>
      <c r="F67" s="39"/>
      <c r="G67" s="39"/>
      <c r="H67" s="39"/>
      <c r="I67" s="39"/>
      <c r="J67" s="80">
        <f>J95</f>
        <v>0</v>
      </c>
      <c r="K67" s="39"/>
      <c r="L67" s="117"/>
      <c r="S67" s="37"/>
      <c r="T67" s="37"/>
      <c r="U67" s="37"/>
      <c r="V67" s="37"/>
      <c r="W67" s="37"/>
      <c r="X67" s="37"/>
      <c r="Y67" s="37"/>
      <c r="Z67" s="37"/>
      <c r="AA67" s="37"/>
      <c r="AB67" s="37"/>
      <c r="AC67" s="37"/>
      <c r="AD67" s="37"/>
      <c r="AE67" s="37"/>
      <c r="AU67" s="20" t="s">
        <v>132</v>
      </c>
    </row>
    <row r="68" spans="1:47" s="9" customFormat="1" ht="24.95" customHeight="1">
      <c r="B68" s="144"/>
      <c r="C68" s="145"/>
      <c r="D68" s="146" t="s">
        <v>1124</v>
      </c>
      <c r="E68" s="147"/>
      <c r="F68" s="147"/>
      <c r="G68" s="147"/>
      <c r="H68" s="147"/>
      <c r="I68" s="147"/>
      <c r="J68" s="148">
        <f>J96</f>
        <v>0</v>
      </c>
      <c r="K68" s="145"/>
      <c r="L68" s="149"/>
    </row>
    <row r="69" spans="1:47" s="10" customFormat="1" ht="19.899999999999999" customHeight="1">
      <c r="B69" s="150"/>
      <c r="C69" s="100"/>
      <c r="D69" s="151" t="s">
        <v>1125</v>
      </c>
      <c r="E69" s="152"/>
      <c r="F69" s="152"/>
      <c r="G69" s="152"/>
      <c r="H69" s="152"/>
      <c r="I69" s="152"/>
      <c r="J69" s="153">
        <f>J97</f>
        <v>0</v>
      </c>
      <c r="K69" s="100"/>
      <c r="L69" s="154"/>
    </row>
    <row r="70" spans="1:47" s="10" customFormat="1" ht="19.899999999999999" customHeight="1">
      <c r="B70" s="150"/>
      <c r="C70" s="100"/>
      <c r="D70" s="151" t="s">
        <v>1126</v>
      </c>
      <c r="E70" s="152"/>
      <c r="F70" s="152"/>
      <c r="G70" s="152"/>
      <c r="H70" s="152"/>
      <c r="I70" s="152"/>
      <c r="J70" s="153">
        <f>J167</f>
        <v>0</v>
      </c>
      <c r="K70" s="100"/>
      <c r="L70" s="154"/>
    </row>
    <row r="71" spans="1:47" s="10" customFormat="1" ht="19.899999999999999" customHeight="1">
      <c r="B71" s="150"/>
      <c r="C71" s="100"/>
      <c r="D71" s="151" t="s">
        <v>1127</v>
      </c>
      <c r="E71" s="152"/>
      <c r="F71" s="152"/>
      <c r="G71" s="152"/>
      <c r="H71" s="152"/>
      <c r="I71" s="152"/>
      <c r="J71" s="153">
        <f>J228</f>
        <v>0</v>
      </c>
      <c r="K71" s="100"/>
      <c r="L71" s="154"/>
    </row>
    <row r="72" spans="1:47" s="2" customFormat="1" ht="21.75" customHeight="1">
      <c r="A72" s="37"/>
      <c r="B72" s="38"/>
      <c r="C72" s="39"/>
      <c r="D72" s="39"/>
      <c r="E72" s="39"/>
      <c r="F72" s="39"/>
      <c r="G72" s="39"/>
      <c r="H72" s="39"/>
      <c r="I72" s="39"/>
      <c r="J72" s="39"/>
      <c r="K72" s="39"/>
      <c r="L72" s="117"/>
      <c r="S72" s="37"/>
      <c r="T72" s="37"/>
      <c r="U72" s="37"/>
      <c r="V72" s="37"/>
      <c r="W72" s="37"/>
      <c r="X72" s="37"/>
      <c r="Y72" s="37"/>
      <c r="Z72" s="37"/>
      <c r="AA72" s="37"/>
      <c r="AB72" s="37"/>
      <c r="AC72" s="37"/>
      <c r="AD72" s="37"/>
      <c r="AE72" s="37"/>
    </row>
    <row r="73" spans="1:47" s="2" customFormat="1" ht="6.95" customHeight="1">
      <c r="A73" s="37"/>
      <c r="B73" s="50"/>
      <c r="C73" s="51"/>
      <c r="D73" s="51"/>
      <c r="E73" s="51"/>
      <c r="F73" s="51"/>
      <c r="G73" s="51"/>
      <c r="H73" s="51"/>
      <c r="I73" s="51"/>
      <c r="J73" s="51"/>
      <c r="K73" s="51"/>
      <c r="L73" s="117"/>
      <c r="S73" s="37"/>
      <c r="T73" s="37"/>
      <c r="U73" s="37"/>
      <c r="V73" s="37"/>
      <c r="W73" s="37"/>
      <c r="X73" s="37"/>
      <c r="Y73" s="37"/>
      <c r="Z73" s="37"/>
      <c r="AA73" s="37"/>
      <c r="AB73" s="37"/>
      <c r="AC73" s="37"/>
      <c r="AD73" s="37"/>
      <c r="AE73" s="37"/>
    </row>
    <row r="77" spans="1:47" s="2" customFormat="1" ht="6.95" customHeight="1">
      <c r="A77" s="37"/>
      <c r="B77" s="52"/>
      <c r="C77" s="53"/>
      <c r="D77" s="53"/>
      <c r="E77" s="53"/>
      <c r="F77" s="53"/>
      <c r="G77" s="53"/>
      <c r="H77" s="53"/>
      <c r="I77" s="53"/>
      <c r="J77" s="53"/>
      <c r="K77" s="53"/>
      <c r="L77" s="117"/>
      <c r="S77" s="37"/>
      <c r="T77" s="37"/>
      <c r="U77" s="37"/>
      <c r="V77" s="37"/>
      <c r="W77" s="37"/>
      <c r="X77" s="37"/>
      <c r="Y77" s="37"/>
      <c r="Z77" s="37"/>
      <c r="AA77" s="37"/>
      <c r="AB77" s="37"/>
      <c r="AC77" s="37"/>
      <c r="AD77" s="37"/>
      <c r="AE77" s="37"/>
    </row>
    <row r="78" spans="1:47" s="2" customFormat="1" ht="24.95" customHeight="1">
      <c r="A78" s="37"/>
      <c r="B78" s="38"/>
      <c r="C78" s="26" t="s">
        <v>150</v>
      </c>
      <c r="D78" s="39"/>
      <c r="E78" s="39"/>
      <c r="F78" s="39"/>
      <c r="G78" s="39"/>
      <c r="H78" s="39"/>
      <c r="I78" s="39"/>
      <c r="J78" s="39"/>
      <c r="K78" s="39"/>
      <c r="L78" s="117"/>
      <c r="S78" s="37"/>
      <c r="T78" s="37"/>
      <c r="U78" s="37"/>
      <c r="V78" s="37"/>
      <c r="W78" s="37"/>
      <c r="X78" s="37"/>
      <c r="Y78" s="37"/>
      <c r="Z78" s="37"/>
      <c r="AA78" s="37"/>
      <c r="AB78" s="37"/>
      <c r="AC78" s="37"/>
      <c r="AD78" s="37"/>
      <c r="AE78" s="37"/>
    </row>
    <row r="79" spans="1:47" s="2" customFormat="1" ht="6.95" customHeight="1">
      <c r="A79" s="37"/>
      <c r="B79" s="38"/>
      <c r="C79" s="39"/>
      <c r="D79" s="39"/>
      <c r="E79" s="39"/>
      <c r="F79" s="39"/>
      <c r="G79" s="39"/>
      <c r="H79" s="39"/>
      <c r="I79" s="39"/>
      <c r="J79" s="39"/>
      <c r="K79" s="39"/>
      <c r="L79" s="117"/>
      <c r="S79" s="37"/>
      <c r="T79" s="37"/>
      <c r="U79" s="37"/>
      <c r="V79" s="37"/>
      <c r="W79" s="37"/>
      <c r="X79" s="37"/>
      <c r="Y79" s="37"/>
      <c r="Z79" s="37"/>
      <c r="AA79" s="37"/>
      <c r="AB79" s="37"/>
      <c r="AC79" s="37"/>
      <c r="AD79" s="37"/>
      <c r="AE79" s="37"/>
    </row>
    <row r="80" spans="1:47" s="2" customFormat="1" ht="12" customHeight="1">
      <c r="A80" s="37"/>
      <c r="B80" s="38"/>
      <c r="C80" s="32" t="s">
        <v>16</v>
      </c>
      <c r="D80" s="39"/>
      <c r="E80" s="39"/>
      <c r="F80" s="39"/>
      <c r="G80" s="39"/>
      <c r="H80" s="39"/>
      <c r="I80" s="39"/>
      <c r="J80" s="39"/>
      <c r="K80" s="39"/>
      <c r="L80" s="117"/>
      <c r="S80" s="37"/>
      <c r="T80" s="37"/>
      <c r="U80" s="37"/>
      <c r="V80" s="37"/>
      <c r="W80" s="37"/>
      <c r="X80" s="37"/>
      <c r="Y80" s="37"/>
      <c r="Z80" s="37"/>
      <c r="AA80" s="37"/>
      <c r="AB80" s="37"/>
      <c r="AC80" s="37"/>
      <c r="AD80" s="37"/>
      <c r="AE80" s="37"/>
    </row>
    <row r="81" spans="1:63" s="2" customFormat="1" ht="16.5" customHeight="1">
      <c r="A81" s="37"/>
      <c r="B81" s="38"/>
      <c r="C81" s="39"/>
      <c r="D81" s="39"/>
      <c r="E81" s="420" t="str">
        <f>E7</f>
        <v>Gymnázium a jazyková škola Zlín-rekonstrukce šatny</v>
      </c>
      <c r="F81" s="421"/>
      <c r="G81" s="421"/>
      <c r="H81" s="421"/>
      <c r="I81" s="39"/>
      <c r="J81" s="39"/>
      <c r="K81" s="39"/>
      <c r="L81" s="117"/>
      <c r="S81" s="37"/>
      <c r="T81" s="37"/>
      <c r="U81" s="37"/>
      <c r="V81" s="37"/>
      <c r="W81" s="37"/>
      <c r="X81" s="37"/>
      <c r="Y81" s="37"/>
      <c r="Z81" s="37"/>
      <c r="AA81" s="37"/>
      <c r="AB81" s="37"/>
      <c r="AC81" s="37"/>
      <c r="AD81" s="37"/>
      <c r="AE81" s="37"/>
    </row>
    <row r="82" spans="1:63" s="1" customFormat="1" ht="12" customHeight="1">
      <c r="B82" s="24"/>
      <c r="C82" s="32" t="s">
        <v>126</v>
      </c>
      <c r="D82" s="25"/>
      <c r="E82" s="25"/>
      <c r="F82" s="25"/>
      <c r="G82" s="25"/>
      <c r="H82" s="25"/>
      <c r="I82" s="25"/>
      <c r="J82" s="25"/>
      <c r="K82" s="25"/>
      <c r="L82" s="23"/>
    </row>
    <row r="83" spans="1:63" s="1" customFormat="1" ht="16.5" customHeight="1">
      <c r="B83" s="24"/>
      <c r="C83" s="25"/>
      <c r="D83" s="25"/>
      <c r="E83" s="420" t="s">
        <v>924</v>
      </c>
      <c r="F83" s="397"/>
      <c r="G83" s="397"/>
      <c r="H83" s="397"/>
      <c r="I83" s="25"/>
      <c r="J83" s="25"/>
      <c r="K83" s="25"/>
      <c r="L83" s="23"/>
    </row>
    <row r="84" spans="1:63" s="1" customFormat="1" ht="12" customHeight="1">
      <c r="B84" s="24"/>
      <c r="C84" s="32" t="s">
        <v>925</v>
      </c>
      <c r="D84" s="25"/>
      <c r="E84" s="25"/>
      <c r="F84" s="25"/>
      <c r="G84" s="25"/>
      <c r="H84" s="25"/>
      <c r="I84" s="25"/>
      <c r="J84" s="25"/>
      <c r="K84" s="25"/>
      <c r="L84" s="23"/>
    </row>
    <row r="85" spans="1:63" s="2" customFormat="1" ht="16.5" customHeight="1">
      <c r="A85" s="37"/>
      <c r="B85" s="38"/>
      <c r="C85" s="39"/>
      <c r="D85" s="39"/>
      <c r="E85" s="424" t="s">
        <v>1121</v>
      </c>
      <c r="F85" s="422"/>
      <c r="G85" s="422"/>
      <c r="H85" s="422"/>
      <c r="I85" s="39"/>
      <c r="J85" s="39"/>
      <c r="K85" s="39"/>
      <c r="L85" s="117"/>
      <c r="S85" s="37"/>
      <c r="T85" s="37"/>
      <c r="U85" s="37"/>
      <c r="V85" s="37"/>
      <c r="W85" s="37"/>
      <c r="X85" s="37"/>
      <c r="Y85" s="37"/>
      <c r="Z85" s="37"/>
      <c r="AA85" s="37"/>
      <c r="AB85" s="37"/>
      <c r="AC85" s="37"/>
      <c r="AD85" s="37"/>
      <c r="AE85" s="37"/>
    </row>
    <row r="86" spans="1:63" s="2" customFormat="1" ht="12" customHeight="1">
      <c r="A86" s="37"/>
      <c r="B86" s="38"/>
      <c r="C86" s="32" t="s">
        <v>927</v>
      </c>
      <c r="D86" s="39"/>
      <c r="E86" s="39"/>
      <c r="F86" s="39"/>
      <c r="G86" s="39"/>
      <c r="H86" s="39"/>
      <c r="I86" s="39"/>
      <c r="J86" s="39"/>
      <c r="K86" s="39"/>
      <c r="L86" s="117"/>
      <c r="S86" s="37"/>
      <c r="T86" s="37"/>
      <c r="U86" s="37"/>
      <c r="V86" s="37"/>
      <c r="W86" s="37"/>
      <c r="X86" s="37"/>
      <c r="Y86" s="37"/>
      <c r="Z86" s="37"/>
      <c r="AA86" s="37"/>
      <c r="AB86" s="37"/>
      <c r="AC86" s="37"/>
      <c r="AD86" s="37"/>
      <c r="AE86" s="37"/>
    </row>
    <row r="87" spans="1:63" s="2" customFormat="1" ht="16.5" customHeight="1">
      <c r="A87" s="37"/>
      <c r="B87" s="38"/>
      <c r="C87" s="39"/>
      <c r="D87" s="39"/>
      <c r="E87" s="368" t="str">
        <f>E13</f>
        <v>2024/OST/02-14-5-1 - D.1.4.5.1-Elektrická požární signalizace</v>
      </c>
      <c r="F87" s="422"/>
      <c r="G87" s="422"/>
      <c r="H87" s="422"/>
      <c r="I87" s="39"/>
      <c r="J87" s="39"/>
      <c r="K87" s="39"/>
      <c r="L87" s="117"/>
      <c r="S87" s="37"/>
      <c r="T87" s="37"/>
      <c r="U87" s="37"/>
      <c r="V87" s="37"/>
      <c r="W87" s="37"/>
      <c r="X87" s="37"/>
      <c r="Y87" s="37"/>
      <c r="Z87" s="37"/>
      <c r="AA87" s="37"/>
      <c r="AB87" s="37"/>
      <c r="AC87" s="37"/>
      <c r="AD87" s="37"/>
      <c r="AE87" s="37"/>
    </row>
    <row r="88" spans="1:63" s="2" customFormat="1" ht="6.95" customHeight="1">
      <c r="A88" s="37"/>
      <c r="B88" s="38"/>
      <c r="C88" s="39"/>
      <c r="D88" s="39"/>
      <c r="E88" s="39"/>
      <c r="F88" s="39"/>
      <c r="G88" s="39"/>
      <c r="H88" s="39"/>
      <c r="I88" s="39"/>
      <c r="J88" s="39"/>
      <c r="K88" s="39"/>
      <c r="L88" s="117"/>
      <c r="S88" s="37"/>
      <c r="T88" s="37"/>
      <c r="U88" s="37"/>
      <c r="V88" s="37"/>
      <c r="W88" s="37"/>
      <c r="X88" s="37"/>
      <c r="Y88" s="37"/>
      <c r="Z88" s="37"/>
      <c r="AA88" s="37"/>
      <c r="AB88" s="37"/>
      <c r="AC88" s="37"/>
      <c r="AD88" s="37"/>
      <c r="AE88" s="37"/>
    </row>
    <row r="89" spans="1:63" s="2" customFormat="1" ht="12" customHeight="1">
      <c r="A89" s="37"/>
      <c r="B89" s="38"/>
      <c r="C89" s="32" t="s">
        <v>22</v>
      </c>
      <c r="D89" s="39"/>
      <c r="E89" s="39"/>
      <c r="F89" s="30" t="str">
        <f>F16</f>
        <v xml:space="preserve"> </v>
      </c>
      <c r="G89" s="39"/>
      <c r="H89" s="39"/>
      <c r="I89" s="32" t="s">
        <v>24</v>
      </c>
      <c r="J89" s="62" t="str">
        <f>IF(J16="","",J16)</f>
        <v>7. 2. 2024</v>
      </c>
      <c r="K89" s="39"/>
      <c r="L89" s="117"/>
      <c r="S89" s="37"/>
      <c r="T89" s="37"/>
      <c r="U89" s="37"/>
      <c r="V89" s="37"/>
      <c r="W89" s="37"/>
      <c r="X89" s="37"/>
      <c r="Y89" s="37"/>
      <c r="Z89" s="37"/>
      <c r="AA89" s="37"/>
      <c r="AB89" s="37"/>
      <c r="AC89" s="37"/>
      <c r="AD89" s="37"/>
      <c r="AE89" s="37"/>
    </row>
    <row r="90" spans="1:63" s="2" customFormat="1" ht="6.95" customHeight="1">
      <c r="A90" s="37"/>
      <c r="B90" s="38"/>
      <c r="C90" s="39"/>
      <c r="D90" s="39"/>
      <c r="E90" s="39"/>
      <c r="F90" s="39"/>
      <c r="G90" s="39"/>
      <c r="H90" s="39"/>
      <c r="I90" s="39"/>
      <c r="J90" s="39"/>
      <c r="K90" s="39"/>
      <c r="L90" s="117"/>
      <c r="S90" s="37"/>
      <c r="T90" s="37"/>
      <c r="U90" s="37"/>
      <c r="V90" s="37"/>
      <c r="W90" s="37"/>
      <c r="X90" s="37"/>
      <c r="Y90" s="37"/>
      <c r="Z90" s="37"/>
      <c r="AA90" s="37"/>
      <c r="AB90" s="37"/>
      <c r="AC90" s="37"/>
      <c r="AD90" s="37"/>
      <c r="AE90" s="37"/>
    </row>
    <row r="91" spans="1:63" s="2" customFormat="1" ht="15.2" customHeight="1">
      <c r="A91" s="37"/>
      <c r="B91" s="38"/>
      <c r="C91" s="32" t="s">
        <v>26</v>
      </c>
      <c r="D91" s="39"/>
      <c r="E91" s="39"/>
      <c r="F91" s="30" t="str">
        <f>E19</f>
        <v>Gymnáziu a jazyková škola Zlín</v>
      </c>
      <c r="G91" s="39"/>
      <c r="H91" s="39"/>
      <c r="I91" s="32" t="s">
        <v>32</v>
      </c>
      <c r="J91" s="35" t="str">
        <f>E25</f>
        <v>PROST 2000 Zlín</v>
      </c>
      <c r="K91" s="39"/>
      <c r="L91" s="117"/>
      <c r="S91" s="37"/>
      <c r="T91" s="37"/>
      <c r="U91" s="37"/>
      <c r="V91" s="37"/>
      <c r="W91" s="37"/>
      <c r="X91" s="37"/>
      <c r="Y91" s="37"/>
      <c r="Z91" s="37"/>
      <c r="AA91" s="37"/>
      <c r="AB91" s="37"/>
      <c r="AC91" s="37"/>
      <c r="AD91" s="37"/>
      <c r="AE91" s="37"/>
    </row>
    <row r="92" spans="1:63" s="2" customFormat="1" ht="15.2" customHeight="1">
      <c r="A92" s="37"/>
      <c r="B92" s="38"/>
      <c r="C92" s="32" t="s">
        <v>30</v>
      </c>
      <c r="D92" s="39"/>
      <c r="E92" s="39"/>
      <c r="F92" s="30" t="str">
        <f>IF(E22="","",E22)</f>
        <v>Vyplň údaj</v>
      </c>
      <c r="G92" s="39"/>
      <c r="H92" s="39"/>
      <c r="I92" s="32" t="s">
        <v>35</v>
      </c>
      <c r="J92" s="35" t="str">
        <f>E28</f>
        <v>Ing.D.Polášek</v>
      </c>
      <c r="K92" s="39"/>
      <c r="L92" s="117"/>
      <c r="S92" s="37"/>
      <c r="T92" s="37"/>
      <c r="U92" s="37"/>
      <c r="V92" s="37"/>
      <c r="W92" s="37"/>
      <c r="X92" s="37"/>
      <c r="Y92" s="37"/>
      <c r="Z92" s="37"/>
      <c r="AA92" s="37"/>
      <c r="AB92" s="37"/>
      <c r="AC92" s="37"/>
      <c r="AD92" s="37"/>
      <c r="AE92" s="37"/>
    </row>
    <row r="93" spans="1:63" s="2" customFormat="1" ht="10.35" customHeight="1">
      <c r="A93" s="37"/>
      <c r="B93" s="38"/>
      <c r="C93" s="39"/>
      <c r="D93" s="39"/>
      <c r="E93" s="39"/>
      <c r="F93" s="39"/>
      <c r="G93" s="39"/>
      <c r="H93" s="39"/>
      <c r="I93" s="39"/>
      <c r="J93" s="39"/>
      <c r="K93" s="39"/>
      <c r="L93" s="117"/>
      <c r="S93" s="37"/>
      <c r="T93" s="37"/>
      <c r="U93" s="37"/>
      <c r="V93" s="37"/>
      <c r="W93" s="37"/>
      <c r="X93" s="37"/>
      <c r="Y93" s="37"/>
      <c r="Z93" s="37"/>
      <c r="AA93" s="37"/>
      <c r="AB93" s="37"/>
      <c r="AC93" s="37"/>
      <c r="AD93" s="37"/>
      <c r="AE93" s="37"/>
    </row>
    <row r="94" spans="1:63" s="11" customFormat="1" ht="29.25" customHeight="1">
      <c r="A94" s="155"/>
      <c r="B94" s="156"/>
      <c r="C94" s="157" t="s">
        <v>151</v>
      </c>
      <c r="D94" s="158" t="s">
        <v>58</v>
      </c>
      <c r="E94" s="158" t="s">
        <v>54</v>
      </c>
      <c r="F94" s="158" t="s">
        <v>55</v>
      </c>
      <c r="G94" s="158" t="s">
        <v>152</v>
      </c>
      <c r="H94" s="158" t="s">
        <v>153</v>
      </c>
      <c r="I94" s="158" t="s">
        <v>154</v>
      </c>
      <c r="J94" s="158" t="s">
        <v>131</v>
      </c>
      <c r="K94" s="159" t="s">
        <v>155</v>
      </c>
      <c r="L94" s="160"/>
      <c r="M94" s="71" t="s">
        <v>21</v>
      </c>
      <c r="N94" s="72" t="s">
        <v>43</v>
      </c>
      <c r="O94" s="72" t="s">
        <v>156</v>
      </c>
      <c r="P94" s="72" t="s">
        <v>157</v>
      </c>
      <c r="Q94" s="72" t="s">
        <v>158</v>
      </c>
      <c r="R94" s="72" t="s">
        <v>159</v>
      </c>
      <c r="S94" s="72" t="s">
        <v>160</v>
      </c>
      <c r="T94" s="73" t="s">
        <v>161</v>
      </c>
      <c r="U94" s="155"/>
      <c r="V94" s="155"/>
      <c r="W94" s="155"/>
      <c r="X94" s="155"/>
      <c r="Y94" s="155"/>
      <c r="Z94" s="155"/>
      <c r="AA94" s="155"/>
      <c r="AB94" s="155"/>
      <c r="AC94" s="155"/>
      <c r="AD94" s="155"/>
      <c r="AE94" s="155"/>
    </row>
    <row r="95" spans="1:63" s="2" customFormat="1" ht="22.9" customHeight="1">
      <c r="A95" s="37"/>
      <c r="B95" s="38"/>
      <c r="C95" s="78" t="s">
        <v>162</v>
      </c>
      <c r="D95" s="39"/>
      <c r="E95" s="39"/>
      <c r="F95" s="39"/>
      <c r="G95" s="39"/>
      <c r="H95" s="39"/>
      <c r="I95" s="39"/>
      <c r="J95" s="161">
        <f>BK95</f>
        <v>0</v>
      </c>
      <c r="K95" s="39"/>
      <c r="L95" s="42"/>
      <c r="M95" s="74"/>
      <c r="N95" s="162"/>
      <c r="O95" s="75"/>
      <c r="P95" s="163">
        <f>P96</f>
        <v>0</v>
      </c>
      <c r="Q95" s="75"/>
      <c r="R95" s="163">
        <f>R96</f>
        <v>0</v>
      </c>
      <c r="S95" s="75"/>
      <c r="T95" s="164">
        <f>T96</f>
        <v>0</v>
      </c>
      <c r="U95" s="37"/>
      <c r="V95" s="37"/>
      <c r="W95" s="37"/>
      <c r="X95" s="37"/>
      <c r="Y95" s="37"/>
      <c r="Z95" s="37"/>
      <c r="AA95" s="37"/>
      <c r="AB95" s="37"/>
      <c r="AC95" s="37"/>
      <c r="AD95" s="37"/>
      <c r="AE95" s="37"/>
      <c r="AT95" s="20" t="s">
        <v>72</v>
      </c>
      <c r="AU95" s="20" t="s">
        <v>132</v>
      </c>
      <c r="BK95" s="165">
        <f>BK96</f>
        <v>0</v>
      </c>
    </row>
    <row r="96" spans="1:63" s="12" customFormat="1" ht="25.9" customHeight="1">
      <c r="B96" s="166"/>
      <c r="C96" s="167"/>
      <c r="D96" s="168" t="s">
        <v>72</v>
      </c>
      <c r="E96" s="169" t="s">
        <v>941</v>
      </c>
      <c r="F96" s="169" t="s">
        <v>1128</v>
      </c>
      <c r="G96" s="167"/>
      <c r="H96" s="167"/>
      <c r="I96" s="170"/>
      <c r="J96" s="171">
        <f>BK96</f>
        <v>0</v>
      </c>
      <c r="K96" s="167"/>
      <c r="L96" s="172"/>
      <c r="M96" s="173"/>
      <c r="N96" s="174"/>
      <c r="O96" s="174"/>
      <c r="P96" s="175">
        <f>P97+P167+P228</f>
        <v>0</v>
      </c>
      <c r="Q96" s="174"/>
      <c r="R96" s="175">
        <f>R97+R167+R228</f>
        <v>0</v>
      </c>
      <c r="S96" s="174"/>
      <c r="T96" s="176">
        <f>T97+T167+T228</f>
        <v>0</v>
      </c>
      <c r="AR96" s="177" t="s">
        <v>81</v>
      </c>
      <c r="AT96" s="178" t="s">
        <v>72</v>
      </c>
      <c r="AU96" s="178" t="s">
        <v>73</v>
      </c>
      <c r="AY96" s="177" t="s">
        <v>165</v>
      </c>
      <c r="BK96" s="179">
        <f>BK97+BK167+BK228</f>
        <v>0</v>
      </c>
    </row>
    <row r="97" spans="1:65" s="12" customFormat="1" ht="22.9" customHeight="1">
      <c r="B97" s="166"/>
      <c r="C97" s="167"/>
      <c r="D97" s="168" t="s">
        <v>72</v>
      </c>
      <c r="E97" s="180" t="s">
        <v>981</v>
      </c>
      <c r="F97" s="180" t="s">
        <v>1129</v>
      </c>
      <c r="G97" s="167"/>
      <c r="H97" s="167"/>
      <c r="I97" s="170"/>
      <c r="J97" s="181">
        <f>BK97</f>
        <v>0</v>
      </c>
      <c r="K97" s="167"/>
      <c r="L97" s="172"/>
      <c r="M97" s="173"/>
      <c r="N97" s="174"/>
      <c r="O97" s="174"/>
      <c r="P97" s="175">
        <f>SUM(P98:P166)</f>
        <v>0</v>
      </c>
      <c r="Q97" s="174"/>
      <c r="R97" s="175">
        <f>SUM(R98:R166)</f>
        <v>0</v>
      </c>
      <c r="S97" s="174"/>
      <c r="T97" s="176">
        <f>SUM(T98:T166)</f>
        <v>0</v>
      </c>
      <c r="AR97" s="177" t="s">
        <v>81</v>
      </c>
      <c r="AT97" s="178" t="s">
        <v>72</v>
      </c>
      <c r="AU97" s="178" t="s">
        <v>81</v>
      </c>
      <c r="AY97" s="177" t="s">
        <v>165</v>
      </c>
      <c r="BK97" s="179">
        <f>SUM(BK98:BK166)</f>
        <v>0</v>
      </c>
    </row>
    <row r="98" spans="1:65" s="2" customFormat="1" ht="66.75" customHeight="1">
      <c r="A98" s="37"/>
      <c r="B98" s="38"/>
      <c r="C98" s="182" t="s">
        <v>81</v>
      </c>
      <c r="D98" s="182" t="s">
        <v>167</v>
      </c>
      <c r="E98" s="183" t="s">
        <v>81</v>
      </c>
      <c r="F98" s="184" t="s">
        <v>1130</v>
      </c>
      <c r="G98" s="185" t="s">
        <v>380</v>
      </c>
      <c r="H98" s="186">
        <v>10</v>
      </c>
      <c r="I98" s="187"/>
      <c r="J98" s="188">
        <f>ROUND(I98*H98,2)</f>
        <v>0</v>
      </c>
      <c r="K98" s="184" t="s">
        <v>366</v>
      </c>
      <c r="L98" s="42"/>
      <c r="M98" s="189" t="s">
        <v>21</v>
      </c>
      <c r="N98" s="190" t="s">
        <v>44</v>
      </c>
      <c r="O98" s="67"/>
      <c r="P98" s="191">
        <f>O98*H98</f>
        <v>0</v>
      </c>
      <c r="Q98" s="191">
        <v>0</v>
      </c>
      <c r="R98" s="191">
        <f>Q98*H98</f>
        <v>0</v>
      </c>
      <c r="S98" s="191">
        <v>0</v>
      </c>
      <c r="T98" s="192">
        <f>S98*H98</f>
        <v>0</v>
      </c>
      <c r="U98" s="37"/>
      <c r="V98" s="37"/>
      <c r="W98" s="37"/>
      <c r="X98" s="37"/>
      <c r="Y98" s="37"/>
      <c r="Z98" s="37"/>
      <c r="AA98" s="37"/>
      <c r="AB98" s="37"/>
      <c r="AC98" s="37"/>
      <c r="AD98" s="37"/>
      <c r="AE98" s="37"/>
      <c r="AR98" s="193" t="s">
        <v>272</v>
      </c>
      <c r="AT98" s="193" t="s">
        <v>167</v>
      </c>
      <c r="AU98" s="193" t="s">
        <v>83</v>
      </c>
      <c r="AY98" s="20" t="s">
        <v>165</v>
      </c>
      <c r="BE98" s="194">
        <f>IF(N98="základní",J98,0)</f>
        <v>0</v>
      </c>
      <c r="BF98" s="194">
        <f>IF(N98="snížená",J98,0)</f>
        <v>0</v>
      </c>
      <c r="BG98" s="194">
        <f>IF(N98="zákl. přenesená",J98,0)</f>
        <v>0</v>
      </c>
      <c r="BH98" s="194">
        <f>IF(N98="sníž. přenesená",J98,0)</f>
        <v>0</v>
      </c>
      <c r="BI98" s="194">
        <f>IF(N98="nulová",J98,0)</f>
        <v>0</v>
      </c>
      <c r="BJ98" s="20" t="s">
        <v>81</v>
      </c>
      <c r="BK98" s="194">
        <f>ROUND(I98*H98,2)</f>
        <v>0</v>
      </c>
      <c r="BL98" s="20" t="s">
        <v>272</v>
      </c>
      <c r="BM98" s="193" t="s">
        <v>83</v>
      </c>
    </row>
    <row r="99" spans="1:65" s="13" customFormat="1" ht="11.25">
      <c r="B99" s="200"/>
      <c r="C99" s="201"/>
      <c r="D99" s="202" t="s">
        <v>176</v>
      </c>
      <c r="E99" s="203" t="s">
        <v>21</v>
      </c>
      <c r="F99" s="204" t="s">
        <v>1131</v>
      </c>
      <c r="G99" s="201"/>
      <c r="H99" s="205">
        <v>10</v>
      </c>
      <c r="I99" s="206"/>
      <c r="J99" s="201"/>
      <c r="K99" s="201"/>
      <c r="L99" s="207"/>
      <c r="M99" s="208"/>
      <c r="N99" s="209"/>
      <c r="O99" s="209"/>
      <c r="P99" s="209"/>
      <c r="Q99" s="209"/>
      <c r="R99" s="209"/>
      <c r="S99" s="209"/>
      <c r="T99" s="210"/>
      <c r="AT99" s="211" t="s">
        <v>176</v>
      </c>
      <c r="AU99" s="211" t="s">
        <v>83</v>
      </c>
      <c r="AV99" s="13" t="s">
        <v>83</v>
      </c>
      <c r="AW99" s="13" t="s">
        <v>34</v>
      </c>
      <c r="AX99" s="13" t="s">
        <v>73</v>
      </c>
      <c r="AY99" s="211" t="s">
        <v>165</v>
      </c>
    </row>
    <row r="100" spans="1:65" s="15" customFormat="1" ht="11.25">
      <c r="B100" s="223"/>
      <c r="C100" s="224"/>
      <c r="D100" s="202" t="s">
        <v>176</v>
      </c>
      <c r="E100" s="225" t="s">
        <v>21</v>
      </c>
      <c r="F100" s="226" t="s">
        <v>186</v>
      </c>
      <c r="G100" s="224"/>
      <c r="H100" s="227">
        <v>10</v>
      </c>
      <c r="I100" s="228"/>
      <c r="J100" s="224"/>
      <c r="K100" s="224"/>
      <c r="L100" s="229"/>
      <c r="M100" s="230"/>
      <c r="N100" s="231"/>
      <c r="O100" s="231"/>
      <c r="P100" s="231"/>
      <c r="Q100" s="231"/>
      <c r="R100" s="231"/>
      <c r="S100" s="231"/>
      <c r="T100" s="232"/>
      <c r="AT100" s="233" t="s">
        <v>176</v>
      </c>
      <c r="AU100" s="233" t="s">
        <v>83</v>
      </c>
      <c r="AV100" s="15" t="s">
        <v>172</v>
      </c>
      <c r="AW100" s="15" t="s">
        <v>34</v>
      </c>
      <c r="AX100" s="15" t="s">
        <v>81</v>
      </c>
      <c r="AY100" s="233" t="s">
        <v>165</v>
      </c>
    </row>
    <row r="101" spans="1:65" s="2" customFormat="1" ht="24.2" customHeight="1">
      <c r="A101" s="37"/>
      <c r="B101" s="38"/>
      <c r="C101" s="182" t="s">
        <v>83</v>
      </c>
      <c r="D101" s="182" t="s">
        <v>167</v>
      </c>
      <c r="E101" s="183" t="s">
        <v>83</v>
      </c>
      <c r="F101" s="184" t="s">
        <v>1132</v>
      </c>
      <c r="G101" s="185" t="s">
        <v>583</v>
      </c>
      <c r="H101" s="186">
        <v>1</v>
      </c>
      <c r="I101" s="187"/>
      <c r="J101" s="188">
        <f>ROUND(I101*H101,2)</f>
        <v>0</v>
      </c>
      <c r="K101" s="184" t="s">
        <v>366</v>
      </c>
      <c r="L101" s="42"/>
      <c r="M101" s="189" t="s">
        <v>21</v>
      </c>
      <c r="N101" s="190" t="s">
        <v>44</v>
      </c>
      <c r="O101" s="67"/>
      <c r="P101" s="191">
        <f>O101*H101</f>
        <v>0</v>
      </c>
      <c r="Q101" s="191">
        <v>0</v>
      </c>
      <c r="R101" s="191">
        <f>Q101*H101</f>
        <v>0</v>
      </c>
      <c r="S101" s="191">
        <v>0</v>
      </c>
      <c r="T101" s="192">
        <f>S101*H101</f>
        <v>0</v>
      </c>
      <c r="U101" s="37"/>
      <c r="V101" s="37"/>
      <c r="W101" s="37"/>
      <c r="X101" s="37"/>
      <c r="Y101" s="37"/>
      <c r="Z101" s="37"/>
      <c r="AA101" s="37"/>
      <c r="AB101" s="37"/>
      <c r="AC101" s="37"/>
      <c r="AD101" s="37"/>
      <c r="AE101" s="37"/>
      <c r="AR101" s="193" t="s">
        <v>272</v>
      </c>
      <c r="AT101" s="193" t="s">
        <v>167</v>
      </c>
      <c r="AU101" s="193" t="s">
        <v>83</v>
      </c>
      <c r="AY101" s="20" t="s">
        <v>165</v>
      </c>
      <c r="BE101" s="194">
        <f>IF(N101="základní",J101,0)</f>
        <v>0</v>
      </c>
      <c r="BF101" s="194">
        <f>IF(N101="snížená",J101,0)</f>
        <v>0</v>
      </c>
      <c r="BG101" s="194">
        <f>IF(N101="zákl. přenesená",J101,0)</f>
        <v>0</v>
      </c>
      <c r="BH101" s="194">
        <f>IF(N101="sníž. přenesená",J101,0)</f>
        <v>0</v>
      </c>
      <c r="BI101" s="194">
        <f>IF(N101="nulová",J101,0)</f>
        <v>0</v>
      </c>
      <c r="BJ101" s="20" t="s">
        <v>81</v>
      </c>
      <c r="BK101" s="194">
        <f>ROUND(I101*H101,2)</f>
        <v>0</v>
      </c>
      <c r="BL101" s="20" t="s">
        <v>272</v>
      </c>
      <c r="BM101" s="193" t="s">
        <v>172</v>
      </c>
    </row>
    <row r="102" spans="1:65" s="13" customFormat="1" ht="11.25">
      <c r="B102" s="200"/>
      <c r="C102" s="201"/>
      <c r="D102" s="202" t="s">
        <v>176</v>
      </c>
      <c r="E102" s="203" t="s">
        <v>21</v>
      </c>
      <c r="F102" s="204" t="s">
        <v>1133</v>
      </c>
      <c r="G102" s="201"/>
      <c r="H102" s="205">
        <v>1</v>
      </c>
      <c r="I102" s="206"/>
      <c r="J102" s="201"/>
      <c r="K102" s="201"/>
      <c r="L102" s="207"/>
      <c r="M102" s="208"/>
      <c r="N102" s="209"/>
      <c r="O102" s="209"/>
      <c r="P102" s="209"/>
      <c r="Q102" s="209"/>
      <c r="R102" s="209"/>
      <c r="S102" s="209"/>
      <c r="T102" s="210"/>
      <c r="AT102" s="211" t="s">
        <v>176</v>
      </c>
      <c r="AU102" s="211" t="s">
        <v>83</v>
      </c>
      <c r="AV102" s="13" t="s">
        <v>83</v>
      </c>
      <c r="AW102" s="13" t="s">
        <v>34</v>
      </c>
      <c r="AX102" s="13" t="s">
        <v>73</v>
      </c>
      <c r="AY102" s="211" t="s">
        <v>165</v>
      </c>
    </row>
    <row r="103" spans="1:65" s="15" customFormat="1" ht="11.25">
      <c r="B103" s="223"/>
      <c r="C103" s="224"/>
      <c r="D103" s="202" t="s">
        <v>176</v>
      </c>
      <c r="E103" s="225" t="s">
        <v>21</v>
      </c>
      <c r="F103" s="226" t="s">
        <v>186</v>
      </c>
      <c r="G103" s="224"/>
      <c r="H103" s="227">
        <v>1</v>
      </c>
      <c r="I103" s="228"/>
      <c r="J103" s="224"/>
      <c r="K103" s="224"/>
      <c r="L103" s="229"/>
      <c r="M103" s="230"/>
      <c r="N103" s="231"/>
      <c r="O103" s="231"/>
      <c r="P103" s="231"/>
      <c r="Q103" s="231"/>
      <c r="R103" s="231"/>
      <c r="S103" s="231"/>
      <c r="T103" s="232"/>
      <c r="AT103" s="233" t="s">
        <v>176</v>
      </c>
      <c r="AU103" s="233" t="s">
        <v>83</v>
      </c>
      <c r="AV103" s="15" t="s">
        <v>172</v>
      </c>
      <c r="AW103" s="15" t="s">
        <v>34</v>
      </c>
      <c r="AX103" s="15" t="s">
        <v>81</v>
      </c>
      <c r="AY103" s="233" t="s">
        <v>165</v>
      </c>
    </row>
    <row r="104" spans="1:65" s="2" customFormat="1" ht="78" customHeight="1">
      <c r="A104" s="37"/>
      <c r="B104" s="38"/>
      <c r="C104" s="182" t="s">
        <v>93</v>
      </c>
      <c r="D104" s="182" t="s">
        <v>167</v>
      </c>
      <c r="E104" s="183" t="s">
        <v>93</v>
      </c>
      <c r="F104" s="184" t="s">
        <v>1134</v>
      </c>
      <c r="G104" s="185" t="s">
        <v>583</v>
      </c>
      <c r="H104" s="186">
        <v>1</v>
      </c>
      <c r="I104" s="187"/>
      <c r="J104" s="188">
        <f>ROUND(I104*H104,2)</f>
        <v>0</v>
      </c>
      <c r="K104" s="184" t="s">
        <v>366</v>
      </c>
      <c r="L104" s="42"/>
      <c r="M104" s="189" t="s">
        <v>21</v>
      </c>
      <c r="N104" s="190" t="s">
        <v>44</v>
      </c>
      <c r="O104" s="67"/>
      <c r="P104" s="191">
        <f>O104*H104</f>
        <v>0</v>
      </c>
      <c r="Q104" s="191">
        <v>0</v>
      </c>
      <c r="R104" s="191">
        <f>Q104*H104</f>
        <v>0</v>
      </c>
      <c r="S104" s="191">
        <v>0</v>
      </c>
      <c r="T104" s="192">
        <f>S104*H104</f>
        <v>0</v>
      </c>
      <c r="U104" s="37"/>
      <c r="V104" s="37"/>
      <c r="W104" s="37"/>
      <c r="X104" s="37"/>
      <c r="Y104" s="37"/>
      <c r="Z104" s="37"/>
      <c r="AA104" s="37"/>
      <c r="AB104" s="37"/>
      <c r="AC104" s="37"/>
      <c r="AD104" s="37"/>
      <c r="AE104" s="37"/>
      <c r="AR104" s="193" t="s">
        <v>272</v>
      </c>
      <c r="AT104" s="193" t="s">
        <v>167</v>
      </c>
      <c r="AU104" s="193" t="s">
        <v>83</v>
      </c>
      <c r="AY104" s="20" t="s">
        <v>165</v>
      </c>
      <c r="BE104" s="194">
        <f>IF(N104="základní",J104,0)</f>
        <v>0</v>
      </c>
      <c r="BF104" s="194">
        <f>IF(N104="snížená",J104,0)</f>
        <v>0</v>
      </c>
      <c r="BG104" s="194">
        <f>IF(N104="zákl. přenesená",J104,0)</f>
        <v>0</v>
      </c>
      <c r="BH104" s="194">
        <f>IF(N104="sníž. přenesená",J104,0)</f>
        <v>0</v>
      </c>
      <c r="BI104" s="194">
        <f>IF(N104="nulová",J104,0)</f>
        <v>0</v>
      </c>
      <c r="BJ104" s="20" t="s">
        <v>81</v>
      </c>
      <c r="BK104" s="194">
        <f>ROUND(I104*H104,2)</f>
        <v>0</v>
      </c>
      <c r="BL104" s="20" t="s">
        <v>272</v>
      </c>
      <c r="BM104" s="193" t="s">
        <v>203</v>
      </c>
    </row>
    <row r="105" spans="1:65" s="13" customFormat="1" ht="11.25">
      <c r="B105" s="200"/>
      <c r="C105" s="201"/>
      <c r="D105" s="202" t="s">
        <v>176</v>
      </c>
      <c r="E105" s="203" t="s">
        <v>21</v>
      </c>
      <c r="F105" s="204" t="s">
        <v>1135</v>
      </c>
      <c r="G105" s="201"/>
      <c r="H105" s="205">
        <v>1</v>
      </c>
      <c r="I105" s="206"/>
      <c r="J105" s="201"/>
      <c r="K105" s="201"/>
      <c r="L105" s="207"/>
      <c r="M105" s="208"/>
      <c r="N105" s="209"/>
      <c r="O105" s="209"/>
      <c r="P105" s="209"/>
      <c r="Q105" s="209"/>
      <c r="R105" s="209"/>
      <c r="S105" s="209"/>
      <c r="T105" s="210"/>
      <c r="AT105" s="211" t="s">
        <v>176</v>
      </c>
      <c r="AU105" s="211" t="s">
        <v>83</v>
      </c>
      <c r="AV105" s="13" t="s">
        <v>83</v>
      </c>
      <c r="AW105" s="13" t="s">
        <v>34</v>
      </c>
      <c r="AX105" s="13" t="s">
        <v>73</v>
      </c>
      <c r="AY105" s="211" t="s">
        <v>165</v>
      </c>
    </row>
    <row r="106" spans="1:65" s="15" customFormat="1" ht="11.25">
      <c r="B106" s="223"/>
      <c r="C106" s="224"/>
      <c r="D106" s="202" t="s">
        <v>176</v>
      </c>
      <c r="E106" s="225" t="s">
        <v>21</v>
      </c>
      <c r="F106" s="226" t="s">
        <v>186</v>
      </c>
      <c r="G106" s="224"/>
      <c r="H106" s="227">
        <v>1</v>
      </c>
      <c r="I106" s="228"/>
      <c r="J106" s="224"/>
      <c r="K106" s="224"/>
      <c r="L106" s="229"/>
      <c r="M106" s="230"/>
      <c r="N106" s="231"/>
      <c r="O106" s="231"/>
      <c r="P106" s="231"/>
      <c r="Q106" s="231"/>
      <c r="R106" s="231"/>
      <c r="S106" s="231"/>
      <c r="T106" s="232"/>
      <c r="AT106" s="233" t="s">
        <v>176</v>
      </c>
      <c r="AU106" s="233" t="s">
        <v>83</v>
      </c>
      <c r="AV106" s="15" t="s">
        <v>172</v>
      </c>
      <c r="AW106" s="15" t="s">
        <v>34</v>
      </c>
      <c r="AX106" s="15" t="s">
        <v>81</v>
      </c>
      <c r="AY106" s="233" t="s">
        <v>165</v>
      </c>
    </row>
    <row r="107" spans="1:65" s="2" customFormat="1" ht="24.2" customHeight="1">
      <c r="A107" s="37"/>
      <c r="B107" s="38"/>
      <c r="C107" s="182" t="s">
        <v>172</v>
      </c>
      <c r="D107" s="182" t="s">
        <v>167</v>
      </c>
      <c r="E107" s="183" t="s">
        <v>172</v>
      </c>
      <c r="F107" s="184" t="s">
        <v>1136</v>
      </c>
      <c r="G107" s="185" t="s">
        <v>583</v>
      </c>
      <c r="H107" s="186">
        <v>1</v>
      </c>
      <c r="I107" s="187"/>
      <c r="J107" s="188">
        <f>ROUND(I107*H107,2)</f>
        <v>0</v>
      </c>
      <c r="K107" s="184" t="s">
        <v>366</v>
      </c>
      <c r="L107" s="42"/>
      <c r="M107" s="189" t="s">
        <v>21</v>
      </c>
      <c r="N107" s="190" t="s">
        <v>44</v>
      </c>
      <c r="O107" s="67"/>
      <c r="P107" s="191">
        <f>O107*H107</f>
        <v>0</v>
      </c>
      <c r="Q107" s="191">
        <v>0</v>
      </c>
      <c r="R107" s="191">
        <f>Q107*H107</f>
        <v>0</v>
      </c>
      <c r="S107" s="191">
        <v>0</v>
      </c>
      <c r="T107" s="192">
        <f>S107*H107</f>
        <v>0</v>
      </c>
      <c r="U107" s="37"/>
      <c r="V107" s="37"/>
      <c r="W107" s="37"/>
      <c r="X107" s="37"/>
      <c r="Y107" s="37"/>
      <c r="Z107" s="37"/>
      <c r="AA107" s="37"/>
      <c r="AB107" s="37"/>
      <c r="AC107" s="37"/>
      <c r="AD107" s="37"/>
      <c r="AE107" s="37"/>
      <c r="AR107" s="193" t="s">
        <v>272</v>
      </c>
      <c r="AT107" s="193" t="s">
        <v>167</v>
      </c>
      <c r="AU107" s="193" t="s">
        <v>83</v>
      </c>
      <c r="AY107" s="20" t="s">
        <v>165</v>
      </c>
      <c r="BE107" s="194">
        <f>IF(N107="základní",J107,0)</f>
        <v>0</v>
      </c>
      <c r="BF107" s="194">
        <f>IF(N107="snížená",J107,0)</f>
        <v>0</v>
      </c>
      <c r="BG107" s="194">
        <f>IF(N107="zákl. přenesená",J107,0)</f>
        <v>0</v>
      </c>
      <c r="BH107" s="194">
        <f>IF(N107="sníž. přenesená",J107,0)</f>
        <v>0</v>
      </c>
      <c r="BI107" s="194">
        <f>IF(N107="nulová",J107,0)</f>
        <v>0</v>
      </c>
      <c r="BJ107" s="20" t="s">
        <v>81</v>
      </c>
      <c r="BK107" s="194">
        <f>ROUND(I107*H107,2)</f>
        <v>0</v>
      </c>
      <c r="BL107" s="20" t="s">
        <v>272</v>
      </c>
      <c r="BM107" s="193" t="s">
        <v>219</v>
      </c>
    </row>
    <row r="108" spans="1:65" s="13" customFormat="1" ht="11.25">
      <c r="B108" s="200"/>
      <c r="C108" s="201"/>
      <c r="D108" s="202" t="s">
        <v>176</v>
      </c>
      <c r="E108" s="203" t="s">
        <v>21</v>
      </c>
      <c r="F108" s="204" t="s">
        <v>1137</v>
      </c>
      <c r="G108" s="201"/>
      <c r="H108" s="205">
        <v>1</v>
      </c>
      <c r="I108" s="206"/>
      <c r="J108" s="201"/>
      <c r="K108" s="201"/>
      <c r="L108" s="207"/>
      <c r="M108" s="208"/>
      <c r="N108" s="209"/>
      <c r="O108" s="209"/>
      <c r="P108" s="209"/>
      <c r="Q108" s="209"/>
      <c r="R108" s="209"/>
      <c r="S108" s="209"/>
      <c r="T108" s="210"/>
      <c r="AT108" s="211" t="s">
        <v>176</v>
      </c>
      <c r="AU108" s="211" t="s">
        <v>83</v>
      </c>
      <c r="AV108" s="13" t="s">
        <v>83</v>
      </c>
      <c r="AW108" s="13" t="s">
        <v>34</v>
      </c>
      <c r="AX108" s="13" t="s">
        <v>73</v>
      </c>
      <c r="AY108" s="211" t="s">
        <v>165</v>
      </c>
    </row>
    <row r="109" spans="1:65" s="15" customFormat="1" ht="11.25">
      <c r="B109" s="223"/>
      <c r="C109" s="224"/>
      <c r="D109" s="202" t="s">
        <v>176</v>
      </c>
      <c r="E109" s="225" t="s">
        <v>21</v>
      </c>
      <c r="F109" s="226" t="s">
        <v>186</v>
      </c>
      <c r="G109" s="224"/>
      <c r="H109" s="227">
        <v>1</v>
      </c>
      <c r="I109" s="228"/>
      <c r="J109" s="224"/>
      <c r="K109" s="224"/>
      <c r="L109" s="229"/>
      <c r="M109" s="230"/>
      <c r="N109" s="231"/>
      <c r="O109" s="231"/>
      <c r="P109" s="231"/>
      <c r="Q109" s="231"/>
      <c r="R109" s="231"/>
      <c r="S109" s="231"/>
      <c r="T109" s="232"/>
      <c r="AT109" s="233" t="s">
        <v>176</v>
      </c>
      <c r="AU109" s="233" t="s">
        <v>83</v>
      </c>
      <c r="AV109" s="15" t="s">
        <v>172</v>
      </c>
      <c r="AW109" s="15" t="s">
        <v>34</v>
      </c>
      <c r="AX109" s="15" t="s">
        <v>81</v>
      </c>
      <c r="AY109" s="233" t="s">
        <v>165</v>
      </c>
    </row>
    <row r="110" spans="1:65" s="2" customFormat="1" ht="16.5" customHeight="1">
      <c r="A110" s="37"/>
      <c r="B110" s="38"/>
      <c r="C110" s="182" t="s">
        <v>197</v>
      </c>
      <c r="D110" s="182" t="s">
        <v>167</v>
      </c>
      <c r="E110" s="183" t="s">
        <v>197</v>
      </c>
      <c r="F110" s="184" t="s">
        <v>1138</v>
      </c>
      <c r="G110" s="185" t="s">
        <v>583</v>
      </c>
      <c r="H110" s="186">
        <v>1</v>
      </c>
      <c r="I110" s="187"/>
      <c r="J110" s="188">
        <f>ROUND(I110*H110,2)</f>
        <v>0</v>
      </c>
      <c r="K110" s="184" t="s">
        <v>366</v>
      </c>
      <c r="L110" s="42"/>
      <c r="M110" s="189" t="s">
        <v>21</v>
      </c>
      <c r="N110" s="190" t="s">
        <v>44</v>
      </c>
      <c r="O110" s="67"/>
      <c r="P110" s="191">
        <f>O110*H110</f>
        <v>0</v>
      </c>
      <c r="Q110" s="191">
        <v>0</v>
      </c>
      <c r="R110" s="191">
        <f>Q110*H110</f>
        <v>0</v>
      </c>
      <c r="S110" s="191">
        <v>0</v>
      </c>
      <c r="T110" s="192">
        <f>S110*H110</f>
        <v>0</v>
      </c>
      <c r="U110" s="37"/>
      <c r="V110" s="37"/>
      <c r="W110" s="37"/>
      <c r="X110" s="37"/>
      <c r="Y110" s="37"/>
      <c r="Z110" s="37"/>
      <c r="AA110" s="37"/>
      <c r="AB110" s="37"/>
      <c r="AC110" s="37"/>
      <c r="AD110" s="37"/>
      <c r="AE110" s="37"/>
      <c r="AR110" s="193" t="s">
        <v>272</v>
      </c>
      <c r="AT110" s="193" t="s">
        <v>167</v>
      </c>
      <c r="AU110" s="193" t="s">
        <v>83</v>
      </c>
      <c r="AY110" s="20" t="s">
        <v>165</v>
      </c>
      <c r="BE110" s="194">
        <f>IF(N110="základní",J110,0)</f>
        <v>0</v>
      </c>
      <c r="BF110" s="194">
        <f>IF(N110="snížená",J110,0)</f>
        <v>0</v>
      </c>
      <c r="BG110" s="194">
        <f>IF(N110="zákl. přenesená",J110,0)</f>
        <v>0</v>
      </c>
      <c r="BH110" s="194">
        <f>IF(N110="sníž. přenesená",J110,0)</f>
        <v>0</v>
      </c>
      <c r="BI110" s="194">
        <f>IF(N110="nulová",J110,0)</f>
        <v>0</v>
      </c>
      <c r="BJ110" s="20" t="s">
        <v>81</v>
      </c>
      <c r="BK110" s="194">
        <f>ROUND(I110*H110,2)</f>
        <v>0</v>
      </c>
      <c r="BL110" s="20" t="s">
        <v>272</v>
      </c>
      <c r="BM110" s="193" t="s">
        <v>231</v>
      </c>
    </row>
    <row r="111" spans="1:65" s="13" customFormat="1" ht="11.25">
      <c r="B111" s="200"/>
      <c r="C111" s="201"/>
      <c r="D111" s="202" t="s">
        <v>176</v>
      </c>
      <c r="E111" s="203" t="s">
        <v>21</v>
      </c>
      <c r="F111" s="204" t="s">
        <v>1139</v>
      </c>
      <c r="G111" s="201"/>
      <c r="H111" s="205">
        <v>1</v>
      </c>
      <c r="I111" s="206"/>
      <c r="J111" s="201"/>
      <c r="K111" s="201"/>
      <c r="L111" s="207"/>
      <c r="M111" s="208"/>
      <c r="N111" s="209"/>
      <c r="O111" s="209"/>
      <c r="P111" s="209"/>
      <c r="Q111" s="209"/>
      <c r="R111" s="209"/>
      <c r="S111" s="209"/>
      <c r="T111" s="210"/>
      <c r="AT111" s="211" t="s">
        <v>176</v>
      </c>
      <c r="AU111" s="211" t="s">
        <v>83</v>
      </c>
      <c r="AV111" s="13" t="s">
        <v>83</v>
      </c>
      <c r="AW111" s="13" t="s">
        <v>34</v>
      </c>
      <c r="AX111" s="13" t="s">
        <v>73</v>
      </c>
      <c r="AY111" s="211" t="s">
        <v>165</v>
      </c>
    </row>
    <row r="112" spans="1:65" s="15" customFormat="1" ht="11.25">
      <c r="B112" s="223"/>
      <c r="C112" s="224"/>
      <c r="D112" s="202" t="s">
        <v>176</v>
      </c>
      <c r="E112" s="225" t="s">
        <v>21</v>
      </c>
      <c r="F112" s="226" t="s">
        <v>186</v>
      </c>
      <c r="G112" s="224"/>
      <c r="H112" s="227">
        <v>1</v>
      </c>
      <c r="I112" s="228"/>
      <c r="J112" s="224"/>
      <c r="K112" s="224"/>
      <c r="L112" s="229"/>
      <c r="M112" s="230"/>
      <c r="N112" s="231"/>
      <c r="O112" s="231"/>
      <c r="P112" s="231"/>
      <c r="Q112" s="231"/>
      <c r="R112" s="231"/>
      <c r="S112" s="231"/>
      <c r="T112" s="232"/>
      <c r="AT112" s="233" t="s">
        <v>176</v>
      </c>
      <c r="AU112" s="233" t="s">
        <v>83</v>
      </c>
      <c r="AV112" s="15" t="s">
        <v>172</v>
      </c>
      <c r="AW112" s="15" t="s">
        <v>34</v>
      </c>
      <c r="AX112" s="15" t="s">
        <v>81</v>
      </c>
      <c r="AY112" s="233" t="s">
        <v>165</v>
      </c>
    </row>
    <row r="113" spans="1:65" s="2" customFormat="1" ht="16.5" customHeight="1">
      <c r="A113" s="37"/>
      <c r="B113" s="38"/>
      <c r="C113" s="182" t="s">
        <v>203</v>
      </c>
      <c r="D113" s="182" t="s">
        <v>167</v>
      </c>
      <c r="E113" s="183" t="s">
        <v>203</v>
      </c>
      <c r="F113" s="184" t="s">
        <v>1140</v>
      </c>
      <c r="G113" s="185" t="s">
        <v>583</v>
      </c>
      <c r="H113" s="186">
        <v>1</v>
      </c>
      <c r="I113" s="187"/>
      <c r="J113" s="188">
        <f>ROUND(I113*H113,2)</f>
        <v>0</v>
      </c>
      <c r="K113" s="184" t="s">
        <v>366</v>
      </c>
      <c r="L113" s="42"/>
      <c r="M113" s="189" t="s">
        <v>21</v>
      </c>
      <c r="N113" s="190" t="s">
        <v>44</v>
      </c>
      <c r="O113" s="67"/>
      <c r="P113" s="191">
        <f>O113*H113</f>
        <v>0</v>
      </c>
      <c r="Q113" s="191">
        <v>0</v>
      </c>
      <c r="R113" s="191">
        <f>Q113*H113</f>
        <v>0</v>
      </c>
      <c r="S113" s="191">
        <v>0</v>
      </c>
      <c r="T113" s="192">
        <f>S113*H113</f>
        <v>0</v>
      </c>
      <c r="U113" s="37"/>
      <c r="V113" s="37"/>
      <c r="W113" s="37"/>
      <c r="X113" s="37"/>
      <c r="Y113" s="37"/>
      <c r="Z113" s="37"/>
      <c r="AA113" s="37"/>
      <c r="AB113" s="37"/>
      <c r="AC113" s="37"/>
      <c r="AD113" s="37"/>
      <c r="AE113" s="37"/>
      <c r="AR113" s="193" t="s">
        <v>272</v>
      </c>
      <c r="AT113" s="193" t="s">
        <v>167</v>
      </c>
      <c r="AU113" s="193" t="s">
        <v>83</v>
      </c>
      <c r="AY113" s="20" t="s">
        <v>165</v>
      </c>
      <c r="BE113" s="194">
        <f>IF(N113="základní",J113,0)</f>
        <v>0</v>
      </c>
      <c r="BF113" s="194">
        <f>IF(N113="snížená",J113,0)</f>
        <v>0</v>
      </c>
      <c r="BG113" s="194">
        <f>IF(N113="zákl. přenesená",J113,0)</f>
        <v>0</v>
      </c>
      <c r="BH113" s="194">
        <f>IF(N113="sníž. přenesená",J113,0)</f>
        <v>0</v>
      </c>
      <c r="BI113" s="194">
        <f>IF(N113="nulová",J113,0)</f>
        <v>0</v>
      </c>
      <c r="BJ113" s="20" t="s">
        <v>81</v>
      </c>
      <c r="BK113" s="194">
        <f>ROUND(I113*H113,2)</f>
        <v>0</v>
      </c>
      <c r="BL113" s="20" t="s">
        <v>272</v>
      </c>
      <c r="BM113" s="193" t="s">
        <v>8</v>
      </c>
    </row>
    <row r="114" spans="1:65" s="13" customFormat="1" ht="11.25">
      <c r="B114" s="200"/>
      <c r="C114" s="201"/>
      <c r="D114" s="202" t="s">
        <v>176</v>
      </c>
      <c r="E114" s="203" t="s">
        <v>21</v>
      </c>
      <c r="F114" s="204" t="s">
        <v>1141</v>
      </c>
      <c r="G114" s="201"/>
      <c r="H114" s="205">
        <v>1</v>
      </c>
      <c r="I114" s="206"/>
      <c r="J114" s="201"/>
      <c r="K114" s="201"/>
      <c r="L114" s="207"/>
      <c r="M114" s="208"/>
      <c r="N114" s="209"/>
      <c r="O114" s="209"/>
      <c r="P114" s="209"/>
      <c r="Q114" s="209"/>
      <c r="R114" s="209"/>
      <c r="S114" s="209"/>
      <c r="T114" s="210"/>
      <c r="AT114" s="211" t="s">
        <v>176</v>
      </c>
      <c r="AU114" s="211" t="s">
        <v>83</v>
      </c>
      <c r="AV114" s="13" t="s">
        <v>83</v>
      </c>
      <c r="AW114" s="13" t="s">
        <v>34</v>
      </c>
      <c r="AX114" s="13" t="s">
        <v>73</v>
      </c>
      <c r="AY114" s="211" t="s">
        <v>165</v>
      </c>
    </row>
    <row r="115" spans="1:65" s="15" customFormat="1" ht="11.25">
      <c r="B115" s="223"/>
      <c r="C115" s="224"/>
      <c r="D115" s="202" t="s">
        <v>176</v>
      </c>
      <c r="E115" s="225" t="s">
        <v>21</v>
      </c>
      <c r="F115" s="226" t="s">
        <v>186</v>
      </c>
      <c r="G115" s="224"/>
      <c r="H115" s="227">
        <v>1</v>
      </c>
      <c r="I115" s="228"/>
      <c r="J115" s="224"/>
      <c r="K115" s="224"/>
      <c r="L115" s="229"/>
      <c r="M115" s="230"/>
      <c r="N115" s="231"/>
      <c r="O115" s="231"/>
      <c r="P115" s="231"/>
      <c r="Q115" s="231"/>
      <c r="R115" s="231"/>
      <c r="S115" s="231"/>
      <c r="T115" s="232"/>
      <c r="AT115" s="233" t="s">
        <v>176</v>
      </c>
      <c r="AU115" s="233" t="s">
        <v>83</v>
      </c>
      <c r="AV115" s="15" t="s">
        <v>172</v>
      </c>
      <c r="AW115" s="15" t="s">
        <v>34</v>
      </c>
      <c r="AX115" s="15" t="s">
        <v>81</v>
      </c>
      <c r="AY115" s="233" t="s">
        <v>165</v>
      </c>
    </row>
    <row r="116" spans="1:65" s="2" customFormat="1" ht="16.5" customHeight="1">
      <c r="A116" s="37"/>
      <c r="B116" s="38"/>
      <c r="C116" s="182" t="s">
        <v>212</v>
      </c>
      <c r="D116" s="182" t="s">
        <v>167</v>
      </c>
      <c r="E116" s="183" t="s">
        <v>212</v>
      </c>
      <c r="F116" s="184" t="s">
        <v>1142</v>
      </c>
      <c r="G116" s="185" t="s">
        <v>583</v>
      </c>
      <c r="H116" s="186">
        <v>1</v>
      </c>
      <c r="I116" s="187"/>
      <c r="J116" s="188">
        <f>ROUND(I116*H116,2)</f>
        <v>0</v>
      </c>
      <c r="K116" s="184" t="s">
        <v>366</v>
      </c>
      <c r="L116" s="42"/>
      <c r="M116" s="189" t="s">
        <v>21</v>
      </c>
      <c r="N116" s="190" t="s">
        <v>44</v>
      </c>
      <c r="O116" s="67"/>
      <c r="P116" s="191">
        <f>O116*H116</f>
        <v>0</v>
      </c>
      <c r="Q116" s="191">
        <v>0</v>
      </c>
      <c r="R116" s="191">
        <f>Q116*H116</f>
        <v>0</v>
      </c>
      <c r="S116" s="191">
        <v>0</v>
      </c>
      <c r="T116" s="192">
        <f>S116*H116</f>
        <v>0</v>
      </c>
      <c r="U116" s="37"/>
      <c r="V116" s="37"/>
      <c r="W116" s="37"/>
      <c r="X116" s="37"/>
      <c r="Y116" s="37"/>
      <c r="Z116" s="37"/>
      <c r="AA116" s="37"/>
      <c r="AB116" s="37"/>
      <c r="AC116" s="37"/>
      <c r="AD116" s="37"/>
      <c r="AE116" s="37"/>
      <c r="AR116" s="193" t="s">
        <v>272</v>
      </c>
      <c r="AT116" s="193" t="s">
        <v>167</v>
      </c>
      <c r="AU116" s="193" t="s">
        <v>83</v>
      </c>
      <c r="AY116" s="20" t="s">
        <v>165</v>
      </c>
      <c r="BE116" s="194">
        <f>IF(N116="základní",J116,0)</f>
        <v>0</v>
      </c>
      <c r="BF116" s="194">
        <f>IF(N116="snížená",J116,0)</f>
        <v>0</v>
      </c>
      <c r="BG116" s="194">
        <f>IF(N116="zákl. přenesená",J116,0)</f>
        <v>0</v>
      </c>
      <c r="BH116" s="194">
        <f>IF(N116="sníž. přenesená",J116,0)</f>
        <v>0</v>
      </c>
      <c r="BI116" s="194">
        <f>IF(N116="nulová",J116,0)</f>
        <v>0</v>
      </c>
      <c r="BJ116" s="20" t="s">
        <v>81</v>
      </c>
      <c r="BK116" s="194">
        <f>ROUND(I116*H116,2)</f>
        <v>0</v>
      </c>
      <c r="BL116" s="20" t="s">
        <v>272</v>
      </c>
      <c r="BM116" s="193" t="s">
        <v>257</v>
      </c>
    </row>
    <row r="117" spans="1:65" s="13" customFormat="1" ht="11.25">
      <c r="B117" s="200"/>
      <c r="C117" s="201"/>
      <c r="D117" s="202" t="s">
        <v>176</v>
      </c>
      <c r="E117" s="203" t="s">
        <v>21</v>
      </c>
      <c r="F117" s="204" t="s">
        <v>1143</v>
      </c>
      <c r="G117" s="201"/>
      <c r="H117" s="205">
        <v>1</v>
      </c>
      <c r="I117" s="206"/>
      <c r="J117" s="201"/>
      <c r="K117" s="201"/>
      <c r="L117" s="207"/>
      <c r="M117" s="208"/>
      <c r="N117" s="209"/>
      <c r="O117" s="209"/>
      <c r="P117" s="209"/>
      <c r="Q117" s="209"/>
      <c r="R117" s="209"/>
      <c r="S117" s="209"/>
      <c r="T117" s="210"/>
      <c r="AT117" s="211" t="s">
        <v>176</v>
      </c>
      <c r="AU117" s="211" t="s">
        <v>83</v>
      </c>
      <c r="AV117" s="13" t="s">
        <v>83</v>
      </c>
      <c r="AW117" s="13" t="s">
        <v>34</v>
      </c>
      <c r="AX117" s="13" t="s">
        <v>73</v>
      </c>
      <c r="AY117" s="211" t="s">
        <v>165</v>
      </c>
    </row>
    <row r="118" spans="1:65" s="15" customFormat="1" ht="11.25">
      <c r="B118" s="223"/>
      <c r="C118" s="224"/>
      <c r="D118" s="202" t="s">
        <v>176</v>
      </c>
      <c r="E118" s="225" t="s">
        <v>21</v>
      </c>
      <c r="F118" s="226" t="s">
        <v>186</v>
      </c>
      <c r="G118" s="224"/>
      <c r="H118" s="227">
        <v>1</v>
      </c>
      <c r="I118" s="228"/>
      <c r="J118" s="224"/>
      <c r="K118" s="224"/>
      <c r="L118" s="229"/>
      <c r="M118" s="230"/>
      <c r="N118" s="231"/>
      <c r="O118" s="231"/>
      <c r="P118" s="231"/>
      <c r="Q118" s="231"/>
      <c r="R118" s="231"/>
      <c r="S118" s="231"/>
      <c r="T118" s="232"/>
      <c r="AT118" s="233" t="s">
        <v>176</v>
      </c>
      <c r="AU118" s="233" t="s">
        <v>83</v>
      </c>
      <c r="AV118" s="15" t="s">
        <v>172</v>
      </c>
      <c r="AW118" s="15" t="s">
        <v>34</v>
      </c>
      <c r="AX118" s="15" t="s">
        <v>81</v>
      </c>
      <c r="AY118" s="233" t="s">
        <v>165</v>
      </c>
    </row>
    <row r="119" spans="1:65" s="2" customFormat="1" ht="37.9" customHeight="1">
      <c r="A119" s="37"/>
      <c r="B119" s="38"/>
      <c r="C119" s="182" t="s">
        <v>219</v>
      </c>
      <c r="D119" s="182" t="s">
        <v>167</v>
      </c>
      <c r="E119" s="183" t="s">
        <v>219</v>
      </c>
      <c r="F119" s="184" t="s">
        <v>1144</v>
      </c>
      <c r="G119" s="185" t="s">
        <v>583</v>
      </c>
      <c r="H119" s="186">
        <v>1</v>
      </c>
      <c r="I119" s="187"/>
      <c r="J119" s="188">
        <f>ROUND(I119*H119,2)</f>
        <v>0</v>
      </c>
      <c r="K119" s="184" t="s">
        <v>366</v>
      </c>
      <c r="L119" s="42"/>
      <c r="M119" s="189" t="s">
        <v>21</v>
      </c>
      <c r="N119" s="190" t="s">
        <v>44</v>
      </c>
      <c r="O119" s="67"/>
      <c r="P119" s="191">
        <f>O119*H119</f>
        <v>0</v>
      </c>
      <c r="Q119" s="191">
        <v>0</v>
      </c>
      <c r="R119" s="191">
        <f>Q119*H119</f>
        <v>0</v>
      </c>
      <c r="S119" s="191">
        <v>0</v>
      </c>
      <c r="T119" s="192">
        <f>S119*H119</f>
        <v>0</v>
      </c>
      <c r="U119" s="37"/>
      <c r="V119" s="37"/>
      <c r="W119" s="37"/>
      <c r="X119" s="37"/>
      <c r="Y119" s="37"/>
      <c r="Z119" s="37"/>
      <c r="AA119" s="37"/>
      <c r="AB119" s="37"/>
      <c r="AC119" s="37"/>
      <c r="AD119" s="37"/>
      <c r="AE119" s="37"/>
      <c r="AR119" s="193" t="s">
        <v>272</v>
      </c>
      <c r="AT119" s="193" t="s">
        <v>167</v>
      </c>
      <c r="AU119" s="193" t="s">
        <v>83</v>
      </c>
      <c r="AY119" s="20" t="s">
        <v>165</v>
      </c>
      <c r="BE119" s="194">
        <f>IF(N119="základní",J119,0)</f>
        <v>0</v>
      </c>
      <c r="BF119" s="194">
        <f>IF(N119="snížená",J119,0)</f>
        <v>0</v>
      </c>
      <c r="BG119" s="194">
        <f>IF(N119="zákl. přenesená",J119,0)</f>
        <v>0</v>
      </c>
      <c r="BH119" s="194">
        <f>IF(N119="sníž. přenesená",J119,0)</f>
        <v>0</v>
      </c>
      <c r="BI119" s="194">
        <f>IF(N119="nulová",J119,0)</f>
        <v>0</v>
      </c>
      <c r="BJ119" s="20" t="s">
        <v>81</v>
      </c>
      <c r="BK119" s="194">
        <f>ROUND(I119*H119,2)</f>
        <v>0</v>
      </c>
      <c r="BL119" s="20" t="s">
        <v>272</v>
      </c>
      <c r="BM119" s="193" t="s">
        <v>272</v>
      </c>
    </row>
    <row r="120" spans="1:65" s="13" customFormat="1" ht="22.5">
      <c r="B120" s="200"/>
      <c r="C120" s="201"/>
      <c r="D120" s="202" t="s">
        <v>176</v>
      </c>
      <c r="E120" s="203" t="s">
        <v>21</v>
      </c>
      <c r="F120" s="204" t="s">
        <v>1145</v>
      </c>
      <c r="G120" s="201"/>
      <c r="H120" s="205">
        <v>1</v>
      </c>
      <c r="I120" s="206"/>
      <c r="J120" s="201"/>
      <c r="K120" s="201"/>
      <c r="L120" s="207"/>
      <c r="M120" s="208"/>
      <c r="N120" s="209"/>
      <c r="O120" s="209"/>
      <c r="P120" s="209"/>
      <c r="Q120" s="209"/>
      <c r="R120" s="209"/>
      <c r="S120" s="209"/>
      <c r="T120" s="210"/>
      <c r="AT120" s="211" t="s">
        <v>176</v>
      </c>
      <c r="AU120" s="211" t="s">
        <v>83</v>
      </c>
      <c r="AV120" s="13" t="s">
        <v>83</v>
      </c>
      <c r="AW120" s="13" t="s">
        <v>34</v>
      </c>
      <c r="AX120" s="13" t="s">
        <v>73</v>
      </c>
      <c r="AY120" s="211" t="s">
        <v>165</v>
      </c>
    </row>
    <row r="121" spans="1:65" s="15" customFormat="1" ht="11.25">
      <c r="B121" s="223"/>
      <c r="C121" s="224"/>
      <c r="D121" s="202" t="s">
        <v>176</v>
      </c>
      <c r="E121" s="225" t="s">
        <v>21</v>
      </c>
      <c r="F121" s="226" t="s">
        <v>186</v>
      </c>
      <c r="G121" s="224"/>
      <c r="H121" s="227">
        <v>1</v>
      </c>
      <c r="I121" s="228"/>
      <c r="J121" s="224"/>
      <c r="K121" s="224"/>
      <c r="L121" s="229"/>
      <c r="M121" s="230"/>
      <c r="N121" s="231"/>
      <c r="O121" s="231"/>
      <c r="P121" s="231"/>
      <c r="Q121" s="231"/>
      <c r="R121" s="231"/>
      <c r="S121" s="231"/>
      <c r="T121" s="232"/>
      <c r="AT121" s="233" t="s">
        <v>176</v>
      </c>
      <c r="AU121" s="233" t="s">
        <v>83</v>
      </c>
      <c r="AV121" s="15" t="s">
        <v>172</v>
      </c>
      <c r="AW121" s="15" t="s">
        <v>34</v>
      </c>
      <c r="AX121" s="15" t="s">
        <v>81</v>
      </c>
      <c r="AY121" s="233" t="s">
        <v>165</v>
      </c>
    </row>
    <row r="122" spans="1:65" s="2" customFormat="1" ht="16.5" customHeight="1">
      <c r="A122" s="37"/>
      <c r="B122" s="38"/>
      <c r="C122" s="182" t="s">
        <v>225</v>
      </c>
      <c r="D122" s="182" t="s">
        <v>167</v>
      </c>
      <c r="E122" s="183" t="s">
        <v>225</v>
      </c>
      <c r="F122" s="184" t="s">
        <v>1146</v>
      </c>
      <c r="G122" s="185" t="s">
        <v>583</v>
      </c>
      <c r="H122" s="186">
        <v>1</v>
      </c>
      <c r="I122" s="187"/>
      <c r="J122" s="188">
        <f>ROUND(I122*H122,2)</f>
        <v>0</v>
      </c>
      <c r="K122" s="184" t="s">
        <v>366</v>
      </c>
      <c r="L122" s="42"/>
      <c r="M122" s="189" t="s">
        <v>21</v>
      </c>
      <c r="N122" s="190" t="s">
        <v>44</v>
      </c>
      <c r="O122" s="67"/>
      <c r="P122" s="191">
        <f>O122*H122</f>
        <v>0</v>
      </c>
      <c r="Q122" s="191">
        <v>0</v>
      </c>
      <c r="R122" s="191">
        <f>Q122*H122</f>
        <v>0</v>
      </c>
      <c r="S122" s="191">
        <v>0</v>
      </c>
      <c r="T122" s="192">
        <f>S122*H122</f>
        <v>0</v>
      </c>
      <c r="U122" s="37"/>
      <c r="V122" s="37"/>
      <c r="W122" s="37"/>
      <c r="X122" s="37"/>
      <c r="Y122" s="37"/>
      <c r="Z122" s="37"/>
      <c r="AA122" s="37"/>
      <c r="AB122" s="37"/>
      <c r="AC122" s="37"/>
      <c r="AD122" s="37"/>
      <c r="AE122" s="37"/>
      <c r="AR122" s="193" t="s">
        <v>272</v>
      </c>
      <c r="AT122" s="193" t="s">
        <v>167</v>
      </c>
      <c r="AU122" s="193" t="s">
        <v>83</v>
      </c>
      <c r="AY122" s="20" t="s">
        <v>165</v>
      </c>
      <c r="BE122" s="194">
        <f>IF(N122="základní",J122,0)</f>
        <v>0</v>
      </c>
      <c r="BF122" s="194">
        <f>IF(N122="snížená",J122,0)</f>
        <v>0</v>
      </c>
      <c r="BG122" s="194">
        <f>IF(N122="zákl. přenesená",J122,0)</f>
        <v>0</v>
      </c>
      <c r="BH122" s="194">
        <f>IF(N122="sníž. přenesená",J122,0)</f>
        <v>0</v>
      </c>
      <c r="BI122" s="194">
        <f>IF(N122="nulová",J122,0)</f>
        <v>0</v>
      </c>
      <c r="BJ122" s="20" t="s">
        <v>81</v>
      </c>
      <c r="BK122" s="194">
        <f>ROUND(I122*H122,2)</f>
        <v>0</v>
      </c>
      <c r="BL122" s="20" t="s">
        <v>272</v>
      </c>
      <c r="BM122" s="193" t="s">
        <v>285</v>
      </c>
    </row>
    <row r="123" spans="1:65" s="13" customFormat="1" ht="11.25">
      <c r="B123" s="200"/>
      <c r="C123" s="201"/>
      <c r="D123" s="202" t="s">
        <v>176</v>
      </c>
      <c r="E123" s="203" t="s">
        <v>21</v>
      </c>
      <c r="F123" s="204" t="s">
        <v>1133</v>
      </c>
      <c r="G123" s="201"/>
      <c r="H123" s="205">
        <v>1</v>
      </c>
      <c r="I123" s="206"/>
      <c r="J123" s="201"/>
      <c r="K123" s="201"/>
      <c r="L123" s="207"/>
      <c r="M123" s="208"/>
      <c r="N123" s="209"/>
      <c r="O123" s="209"/>
      <c r="P123" s="209"/>
      <c r="Q123" s="209"/>
      <c r="R123" s="209"/>
      <c r="S123" s="209"/>
      <c r="T123" s="210"/>
      <c r="AT123" s="211" t="s">
        <v>176</v>
      </c>
      <c r="AU123" s="211" t="s">
        <v>83</v>
      </c>
      <c r="AV123" s="13" t="s">
        <v>83</v>
      </c>
      <c r="AW123" s="13" t="s">
        <v>34</v>
      </c>
      <c r="AX123" s="13" t="s">
        <v>73</v>
      </c>
      <c r="AY123" s="211" t="s">
        <v>165</v>
      </c>
    </row>
    <row r="124" spans="1:65" s="15" customFormat="1" ht="11.25">
      <c r="B124" s="223"/>
      <c r="C124" s="224"/>
      <c r="D124" s="202" t="s">
        <v>176</v>
      </c>
      <c r="E124" s="225" t="s">
        <v>21</v>
      </c>
      <c r="F124" s="226" t="s">
        <v>186</v>
      </c>
      <c r="G124" s="224"/>
      <c r="H124" s="227">
        <v>1</v>
      </c>
      <c r="I124" s="228"/>
      <c r="J124" s="224"/>
      <c r="K124" s="224"/>
      <c r="L124" s="229"/>
      <c r="M124" s="230"/>
      <c r="N124" s="231"/>
      <c r="O124" s="231"/>
      <c r="P124" s="231"/>
      <c r="Q124" s="231"/>
      <c r="R124" s="231"/>
      <c r="S124" s="231"/>
      <c r="T124" s="232"/>
      <c r="AT124" s="233" t="s">
        <v>176</v>
      </c>
      <c r="AU124" s="233" t="s">
        <v>83</v>
      </c>
      <c r="AV124" s="15" t="s">
        <v>172</v>
      </c>
      <c r="AW124" s="15" t="s">
        <v>34</v>
      </c>
      <c r="AX124" s="15" t="s">
        <v>81</v>
      </c>
      <c r="AY124" s="233" t="s">
        <v>165</v>
      </c>
    </row>
    <row r="125" spans="1:65" s="2" customFormat="1" ht="16.5" customHeight="1">
      <c r="A125" s="37"/>
      <c r="B125" s="38"/>
      <c r="C125" s="182" t="s">
        <v>231</v>
      </c>
      <c r="D125" s="182" t="s">
        <v>167</v>
      </c>
      <c r="E125" s="183" t="s">
        <v>231</v>
      </c>
      <c r="F125" s="184" t="s">
        <v>1147</v>
      </c>
      <c r="G125" s="185" t="s">
        <v>583</v>
      </c>
      <c r="H125" s="186">
        <v>1</v>
      </c>
      <c r="I125" s="187"/>
      <c r="J125" s="188">
        <f>ROUND(I125*H125,2)</f>
        <v>0</v>
      </c>
      <c r="K125" s="184" t="s">
        <v>366</v>
      </c>
      <c r="L125" s="42"/>
      <c r="M125" s="189" t="s">
        <v>21</v>
      </c>
      <c r="N125" s="190" t="s">
        <v>44</v>
      </c>
      <c r="O125" s="67"/>
      <c r="P125" s="191">
        <f>O125*H125</f>
        <v>0</v>
      </c>
      <c r="Q125" s="191">
        <v>0</v>
      </c>
      <c r="R125" s="191">
        <f>Q125*H125</f>
        <v>0</v>
      </c>
      <c r="S125" s="191">
        <v>0</v>
      </c>
      <c r="T125" s="192">
        <f>S125*H125</f>
        <v>0</v>
      </c>
      <c r="U125" s="37"/>
      <c r="V125" s="37"/>
      <c r="W125" s="37"/>
      <c r="X125" s="37"/>
      <c r="Y125" s="37"/>
      <c r="Z125" s="37"/>
      <c r="AA125" s="37"/>
      <c r="AB125" s="37"/>
      <c r="AC125" s="37"/>
      <c r="AD125" s="37"/>
      <c r="AE125" s="37"/>
      <c r="AR125" s="193" t="s">
        <v>272</v>
      </c>
      <c r="AT125" s="193" t="s">
        <v>167</v>
      </c>
      <c r="AU125" s="193" t="s">
        <v>83</v>
      </c>
      <c r="AY125" s="20" t="s">
        <v>165</v>
      </c>
      <c r="BE125" s="194">
        <f>IF(N125="základní",J125,0)</f>
        <v>0</v>
      </c>
      <c r="BF125" s="194">
        <f>IF(N125="snížená",J125,0)</f>
        <v>0</v>
      </c>
      <c r="BG125" s="194">
        <f>IF(N125="zákl. přenesená",J125,0)</f>
        <v>0</v>
      </c>
      <c r="BH125" s="194">
        <f>IF(N125="sníž. přenesená",J125,0)</f>
        <v>0</v>
      </c>
      <c r="BI125" s="194">
        <f>IF(N125="nulová",J125,0)</f>
        <v>0</v>
      </c>
      <c r="BJ125" s="20" t="s">
        <v>81</v>
      </c>
      <c r="BK125" s="194">
        <f>ROUND(I125*H125,2)</f>
        <v>0</v>
      </c>
      <c r="BL125" s="20" t="s">
        <v>272</v>
      </c>
      <c r="BM125" s="193" t="s">
        <v>302</v>
      </c>
    </row>
    <row r="126" spans="1:65" s="13" customFormat="1" ht="11.25">
      <c r="B126" s="200"/>
      <c r="C126" s="201"/>
      <c r="D126" s="202" t="s">
        <v>176</v>
      </c>
      <c r="E126" s="203" t="s">
        <v>21</v>
      </c>
      <c r="F126" s="204" t="s">
        <v>1133</v>
      </c>
      <c r="G126" s="201"/>
      <c r="H126" s="205">
        <v>1</v>
      </c>
      <c r="I126" s="206"/>
      <c r="J126" s="201"/>
      <c r="K126" s="201"/>
      <c r="L126" s="207"/>
      <c r="M126" s="208"/>
      <c r="N126" s="209"/>
      <c r="O126" s="209"/>
      <c r="P126" s="209"/>
      <c r="Q126" s="209"/>
      <c r="R126" s="209"/>
      <c r="S126" s="209"/>
      <c r="T126" s="210"/>
      <c r="AT126" s="211" t="s">
        <v>176</v>
      </c>
      <c r="AU126" s="211" t="s">
        <v>83</v>
      </c>
      <c r="AV126" s="13" t="s">
        <v>83</v>
      </c>
      <c r="AW126" s="13" t="s">
        <v>34</v>
      </c>
      <c r="AX126" s="13" t="s">
        <v>73</v>
      </c>
      <c r="AY126" s="211" t="s">
        <v>165</v>
      </c>
    </row>
    <row r="127" spans="1:65" s="15" customFormat="1" ht="11.25">
      <c r="B127" s="223"/>
      <c r="C127" s="224"/>
      <c r="D127" s="202" t="s">
        <v>176</v>
      </c>
      <c r="E127" s="225" t="s">
        <v>21</v>
      </c>
      <c r="F127" s="226" t="s">
        <v>186</v>
      </c>
      <c r="G127" s="224"/>
      <c r="H127" s="227">
        <v>1</v>
      </c>
      <c r="I127" s="228"/>
      <c r="J127" s="224"/>
      <c r="K127" s="224"/>
      <c r="L127" s="229"/>
      <c r="M127" s="230"/>
      <c r="N127" s="231"/>
      <c r="O127" s="231"/>
      <c r="P127" s="231"/>
      <c r="Q127" s="231"/>
      <c r="R127" s="231"/>
      <c r="S127" s="231"/>
      <c r="T127" s="232"/>
      <c r="AT127" s="233" t="s">
        <v>176</v>
      </c>
      <c r="AU127" s="233" t="s">
        <v>83</v>
      </c>
      <c r="AV127" s="15" t="s">
        <v>172</v>
      </c>
      <c r="AW127" s="15" t="s">
        <v>34</v>
      </c>
      <c r="AX127" s="15" t="s">
        <v>81</v>
      </c>
      <c r="AY127" s="233" t="s">
        <v>165</v>
      </c>
    </row>
    <row r="128" spans="1:65" s="2" customFormat="1" ht="16.5" customHeight="1">
      <c r="A128" s="37"/>
      <c r="B128" s="38"/>
      <c r="C128" s="182" t="s">
        <v>238</v>
      </c>
      <c r="D128" s="182" t="s">
        <v>167</v>
      </c>
      <c r="E128" s="183" t="s">
        <v>238</v>
      </c>
      <c r="F128" s="184" t="s">
        <v>1148</v>
      </c>
      <c r="G128" s="185" t="s">
        <v>583</v>
      </c>
      <c r="H128" s="186">
        <v>2</v>
      </c>
      <c r="I128" s="187"/>
      <c r="J128" s="188">
        <f>ROUND(I128*H128,2)</f>
        <v>0</v>
      </c>
      <c r="K128" s="184" t="s">
        <v>366</v>
      </c>
      <c r="L128" s="42"/>
      <c r="M128" s="189" t="s">
        <v>21</v>
      </c>
      <c r="N128" s="190" t="s">
        <v>44</v>
      </c>
      <c r="O128" s="67"/>
      <c r="P128" s="191">
        <f>O128*H128</f>
        <v>0</v>
      </c>
      <c r="Q128" s="191">
        <v>0</v>
      </c>
      <c r="R128" s="191">
        <f>Q128*H128</f>
        <v>0</v>
      </c>
      <c r="S128" s="191">
        <v>0</v>
      </c>
      <c r="T128" s="192">
        <f>S128*H128</f>
        <v>0</v>
      </c>
      <c r="U128" s="37"/>
      <c r="V128" s="37"/>
      <c r="W128" s="37"/>
      <c r="X128" s="37"/>
      <c r="Y128" s="37"/>
      <c r="Z128" s="37"/>
      <c r="AA128" s="37"/>
      <c r="AB128" s="37"/>
      <c r="AC128" s="37"/>
      <c r="AD128" s="37"/>
      <c r="AE128" s="37"/>
      <c r="AR128" s="193" t="s">
        <v>272</v>
      </c>
      <c r="AT128" s="193" t="s">
        <v>167</v>
      </c>
      <c r="AU128" s="193" t="s">
        <v>83</v>
      </c>
      <c r="AY128" s="20" t="s">
        <v>165</v>
      </c>
      <c r="BE128" s="194">
        <f>IF(N128="základní",J128,0)</f>
        <v>0</v>
      </c>
      <c r="BF128" s="194">
        <f>IF(N128="snížená",J128,0)</f>
        <v>0</v>
      </c>
      <c r="BG128" s="194">
        <f>IF(N128="zákl. přenesená",J128,0)</f>
        <v>0</v>
      </c>
      <c r="BH128" s="194">
        <f>IF(N128="sníž. přenesená",J128,0)</f>
        <v>0</v>
      </c>
      <c r="BI128" s="194">
        <f>IF(N128="nulová",J128,0)</f>
        <v>0</v>
      </c>
      <c r="BJ128" s="20" t="s">
        <v>81</v>
      </c>
      <c r="BK128" s="194">
        <f>ROUND(I128*H128,2)</f>
        <v>0</v>
      </c>
      <c r="BL128" s="20" t="s">
        <v>272</v>
      </c>
      <c r="BM128" s="193" t="s">
        <v>318</v>
      </c>
    </row>
    <row r="129" spans="1:65" s="13" customFormat="1" ht="11.25">
      <c r="B129" s="200"/>
      <c r="C129" s="201"/>
      <c r="D129" s="202" t="s">
        <v>176</v>
      </c>
      <c r="E129" s="203" t="s">
        <v>21</v>
      </c>
      <c r="F129" s="204" t="s">
        <v>1149</v>
      </c>
      <c r="G129" s="201"/>
      <c r="H129" s="205">
        <v>2</v>
      </c>
      <c r="I129" s="206"/>
      <c r="J129" s="201"/>
      <c r="K129" s="201"/>
      <c r="L129" s="207"/>
      <c r="M129" s="208"/>
      <c r="N129" s="209"/>
      <c r="O129" s="209"/>
      <c r="P129" s="209"/>
      <c r="Q129" s="209"/>
      <c r="R129" s="209"/>
      <c r="S129" s="209"/>
      <c r="T129" s="210"/>
      <c r="AT129" s="211" t="s">
        <v>176</v>
      </c>
      <c r="AU129" s="211" t="s">
        <v>83</v>
      </c>
      <c r="AV129" s="13" t="s">
        <v>83</v>
      </c>
      <c r="AW129" s="13" t="s">
        <v>34</v>
      </c>
      <c r="AX129" s="13" t="s">
        <v>73</v>
      </c>
      <c r="AY129" s="211" t="s">
        <v>165</v>
      </c>
    </row>
    <row r="130" spans="1:65" s="15" customFormat="1" ht="11.25">
      <c r="B130" s="223"/>
      <c r="C130" s="224"/>
      <c r="D130" s="202" t="s">
        <v>176</v>
      </c>
      <c r="E130" s="225" t="s">
        <v>21</v>
      </c>
      <c r="F130" s="226" t="s">
        <v>186</v>
      </c>
      <c r="G130" s="224"/>
      <c r="H130" s="227">
        <v>2</v>
      </c>
      <c r="I130" s="228"/>
      <c r="J130" s="224"/>
      <c r="K130" s="224"/>
      <c r="L130" s="229"/>
      <c r="M130" s="230"/>
      <c r="N130" s="231"/>
      <c r="O130" s="231"/>
      <c r="P130" s="231"/>
      <c r="Q130" s="231"/>
      <c r="R130" s="231"/>
      <c r="S130" s="231"/>
      <c r="T130" s="232"/>
      <c r="AT130" s="233" t="s">
        <v>176</v>
      </c>
      <c r="AU130" s="233" t="s">
        <v>83</v>
      </c>
      <c r="AV130" s="15" t="s">
        <v>172</v>
      </c>
      <c r="AW130" s="15" t="s">
        <v>34</v>
      </c>
      <c r="AX130" s="15" t="s">
        <v>81</v>
      </c>
      <c r="AY130" s="233" t="s">
        <v>165</v>
      </c>
    </row>
    <row r="131" spans="1:65" s="2" customFormat="1" ht="16.5" customHeight="1">
      <c r="A131" s="37"/>
      <c r="B131" s="38"/>
      <c r="C131" s="182" t="s">
        <v>8</v>
      </c>
      <c r="D131" s="182" t="s">
        <v>167</v>
      </c>
      <c r="E131" s="183" t="s">
        <v>8</v>
      </c>
      <c r="F131" s="184" t="s">
        <v>1150</v>
      </c>
      <c r="G131" s="185" t="s">
        <v>583</v>
      </c>
      <c r="H131" s="186">
        <v>1</v>
      </c>
      <c r="I131" s="187"/>
      <c r="J131" s="188">
        <f>ROUND(I131*H131,2)</f>
        <v>0</v>
      </c>
      <c r="K131" s="184" t="s">
        <v>366</v>
      </c>
      <c r="L131" s="42"/>
      <c r="M131" s="189" t="s">
        <v>21</v>
      </c>
      <c r="N131" s="190" t="s">
        <v>44</v>
      </c>
      <c r="O131" s="67"/>
      <c r="P131" s="191">
        <f>O131*H131</f>
        <v>0</v>
      </c>
      <c r="Q131" s="191">
        <v>0</v>
      </c>
      <c r="R131" s="191">
        <f>Q131*H131</f>
        <v>0</v>
      </c>
      <c r="S131" s="191">
        <v>0</v>
      </c>
      <c r="T131" s="192">
        <f>S131*H131</f>
        <v>0</v>
      </c>
      <c r="U131" s="37"/>
      <c r="V131" s="37"/>
      <c r="W131" s="37"/>
      <c r="X131" s="37"/>
      <c r="Y131" s="37"/>
      <c r="Z131" s="37"/>
      <c r="AA131" s="37"/>
      <c r="AB131" s="37"/>
      <c r="AC131" s="37"/>
      <c r="AD131" s="37"/>
      <c r="AE131" s="37"/>
      <c r="AR131" s="193" t="s">
        <v>272</v>
      </c>
      <c r="AT131" s="193" t="s">
        <v>167</v>
      </c>
      <c r="AU131" s="193" t="s">
        <v>83</v>
      </c>
      <c r="AY131" s="20" t="s">
        <v>165</v>
      </c>
      <c r="BE131" s="194">
        <f>IF(N131="základní",J131,0)</f>
        <v>0</v>
      </c>
      <c r="BF131" s="194">
        <f>IF(N131="snížená",J131,0)</f>
        <v>0</v>
      </c>
      <c r="BG131" s="194">
        <f>IF(N131="zákl. přenesená",J131,0)</f>
        <v>0</v>
      </c>
      <c r="BH131" s="194">
        <f>IF(N131="sníž. přenesená",J131,0)</f>
        <v>0</v>
      </c>
      <c r="BI131" s="194">
        <f>IF(N131="nulová",J131,0)</f>
        <v>0</v>
      </c>
      <c r="BJ131" s="20" t="s">
        <v>81</v>
      </c>
      <c r="BK131" s="194">
        <f>ROUND(I131*H131,2)</f>
        <v>0</v>
      </c>
      <c r="BL131" s="20" t="s">
        <v>272</v>
      </c>
      <c r="BM131" s="193" t="s">
        <v>332</v>
      </c>
    </row>
    <row r="132" spans="1:65" s="13" customFormat="1" ht="11.25">
      <c r="B132" s="200"/>
      <c r="C132" s="201"/>
      <c r="D132" s="202" t="s">
        <v>176</v>
      </c>
      <c r="E132" s="203" t="s">
        <v>21</v>
      </c>
      <c r="F132" s="204" t="s">
        <v>1133</v>
      </c>
      <c r="G132" s="201"/>
      <c r="H132" s="205">
        <v>1</v>
      </c>
      <c r="I132" s="206"/>
      <c r="J132" s="201"/>
      <c r="K132" s="201"/>
      <c r="L132" s="207"/>
      <c r="M132" s="208"/>
      <c r="N132" s="209"/>
      <c r="O132" s="209"/>
      <c r="P132" s="209"/>
      <c r="Q132" s="209"/>
      <c r="R132" s="209"/>
      <c r="S132" s="209"/>
      <c r="T132" s="210"/>
      <c r="AT132" s="211" t="s">
        <v>176</v>
      </c>
      <c r="AU132" s="211" t="s">
        <v>83</v>
      </c>
      <c r="AV132" s="13" t="s">
        <v>83</v>
      </c>
      <c r="AW132" s="13" t="s">
        <v>34</v>
      </c>
      <c r="AX132" s="13" t="s">
        <v>73</v>
      </c>
      <c r="AY132" s="211" t="s">
        <v>165</v>
      </c>
    </row>
    <row r="133" spans="1:65" s="15" customFormat="1" ht="11.25">
      <c r="B133" s="223"/>
      <c r="C133" s="224"/>
      <c r="D133" s="202" t="s">
        <v>176</v>
      </c>
      <c r="E133" s="225" t="s">
        <v>21</v>
      </c>
      <c r="F133" s="226" t="s">
        <v>186</v>
      </c>
      <c r="G133" s="224"/>
      <c r="H133" s="227">
        <v>1</v>
      </c>
      <c r="I133" s="228"/>
      <c r="J133" s="224"/>
      <c r="K133" s="224"/>
      <c r="L133" s="229"/>
      <c r="M133" s="230"/>
      <c r="N133" s="231"/>
      <c r="O133" s="231"/>
      <c r="P133" s="231"/>
      <c r="Q133" s="231"/>
      <c r="R133" s="231"/>
      <c r="S133" s="231"/>
      <c r="T133" s="232"/>
      <c r="AT133" s="233" t="s">
        <v>176</v>
      </c>
      <c r="AU133" s="233" t="s">
        <v>83</v>
      </c>
      <c r="AV133" s="15" t="s">
        <v>172</v>
      </c>
      <c r="AW133" s="15" t="s">
        <v>34</v>
      </c>
      <c r="AX133" s="15" t="s">
        <v>81</v>
      </c>
      <c r="AY133" s="233" t="s">
        <v>165</v>
      </c>
    </row>
    <row r="134" spans="1:65" s="2" customFormat="1" ht="16.5" customHeight="1">
      <c r="A134" s="37"/>
      <c r="B134" s="38"/>
      <c r="C134" s="182" t="s">
        <v>250</v>
      </c>
      <c r="D134" s="182" t="s">
        <v>167</v>
      </c>
      <c r="E134" s="183" t="s">
        <v>250</v>
      </c>
      <c r="F134" s="184" t="s">
        <v>1151</v>
      </c>
      <c r="G134" s="185" t="s">
        <v>583</v>
      </c>
      <c r="H134" s="186">
        <v>2</v>
      </c>
      <c r="I134" s="187"/>
      <c r="J134" s="188">
        <f>ROUND(I134*H134,2)</f>
        <v>0</v>
      </c>
      <c r="K134" s="184" t="s">
        <v>366</v>
      </c>
      <c r="L134" s="42"/>
      <c r="M134" s="189" t="s">
        <v>21</v>
      </c>
      <c r="N134" s="190" t="s">
        <v>44</v>
      </c>
      <c r="O134" s="67"/>
      <c r="P134" s="191">
        <f>O134*H134</f>
        <v>0</v>
      </c>
      <c r="Q134" s="191">
        <v>0</v>
      </c>
      <c r="R134" s="191">
        <f>Q134*H134</f>
        <v>0</v>
      </c>
      <c r="S134" s="191">
        <v>0</v>
      </c>
      <c r="T134" s="192">
        <f>S134*H134</f>
        <v>0</v>
      </c>
      <c r="U134" s="37"/>
      <c r="V134" s="37"/>
      <c r="W134" s="37"/>
      <c r="X134" s="37"/>
      <c r="Y134" s="37"/>
      <c r="Z134" s="37"/>
      <c r="AA134" s="37"/>
      <c r="AB134" s="37"/>
      <c r="AC134" s="37"/>
      <c r="AD134" s="37"/>
      <c r="AE134" s="37"/>
      <c r="AR134" s="193" t="s">
        <v>272</v>
      </c>
      <c r="AT134" s="193" t="s">
        <v>167</v>
      </c>
      <c r="AU134" s="193" t="s">
        <v>83</v>
      </c>
      <c r="AY134" s="20" t="s">
        <v>165</v>
      </c>
      <c r="BE134" s="194">
        <f>IF(N134="základní",J134,0)</f>
        <v>0</v>
      </c>
      <c r="BF134" s="194">
        <f>IF(N134="snížená",J134,0)</f>
        <v>0</v>
      </c>
      <c r="BG134" s="194">
        <f>IF(N134="zákl. přenesená",J134,0)</f>
        <v>0</v>
      </c>
      <c r="BH134" s="194">
        <f>IF(N134="sníž. přenesená",J134,0)</f>
        <v>0</v>
      </c>
      <c r="BI134" s="194">
        <f>IF(N134="nulová",J134,0)</f>
        <v>0</v>
      </c>
      <c r="BJ134" s="20" t="s">
        <v>81</v>
      </c>
      <c r="BK134" s="194">
        <f>ROUND(I134*H134,2)</f>
        <v>0</v>
      </c>
      <c r="BL134" s="20" t="s">
        <v>272</v>
      </c>
      <c r="BM134" s="193" t="s">
        <v>346</v>
      </c>
    </row>
    <row r="135" spans="1:65" s="13" customFormat="1" ht="11.25">
      <c r="B135" s="200"/>
      <c r="C135" s="201"/>
      <c r="D135" s="202" t="s">
        <v>176</v>
      </c>
      <c r="E135" s="203" t="s">
        <v>21</v>
      </c>
      <c r="F135" s="204" t="s">
        <v>1149</v>
      </c>
      <c r="G135" s="201"/>
      <c r="H135" s="205">
        <v>2</v>
      </c>
      <c r="I135" s="206"/>
      <c r="J135" s="201"/>
      <c r="K135" s="201"/>
      <c r="L135" s="207"/>
      <c r="M135" s="208"/>
      <c r="N135" s="209"/>
      <c r="O135" s="209"/>
      <c r="P135" s="209"/>
      <c r="Q135" s="209"/>
      <c r="R135" s="209"/>
      <c r="S135" s="209"/>
      <c r="T135" s="210"/>
      <c r="AT135" s="211" t="s">
        <v>176</v>
      </c>
      <c r="AU135" s="211" t="s">
        <v>83</v>
      </c>
      <c r="AV135" s="13" t="s">
        <v>83</v>
      </c>
      <c r="AW135" s="13" t="s">
        <v>34</v>
      </c>
      <c r="AX135" s="13" t="s">
        <v>73</v>
      </c>
      <c r="AY135" s="211" t="s">
        <v>165</v>
      </c>
    </row>
    <row r="136" spans="1:65" s="15" customFormat="1" ht="11.25">
      <c r="B136" s="223"/>
      <c r="C136" s="224"/>
      <c r="D136" s="202" t="s">
        <v>176</v>
      </c>
      <c r="E136" s="225" t="s">
        <v>21</v>
      </c>
      <c r="F136" s="226" t="s">
        <v>186</v>
      </c>
      <c r="G136" s="224"/>
      <c r="H136" s="227">
        <v>2</v>
      </c>
      <c r="I136" s="228"/>
      <c r="J136" s="224"/>
      <c r="K136" s="224"/>
      <c r="L136" s="229"/>
      <c r="M136" s="230"/>
      <c r="N136" s="231"/>
      <c r="O136" s="231"/>
      <c r="P136" s="231"/>
      <c r="Q136" s="231"/>
      <c r="R136" s="231"/>
      <c r="S136" s="231"/>
      <c r="T136" s="232"/>
      <c r="AT136" s="233" t="s">
        <v>176</v>
      </c>
      <c r="AU136" s="233" t="s">
        <v>83</v>
      </c>
      <c r="AV136" s="15" t="s">
        <v>172</v>
      </c>
      <c r="AW136" s="15" t="s">
        <v>34</v>
      </c>
      <c r="AX136" s="15" t="s">
        <v>81</v>
      </c>
      <c r="AY136" s="233" t="s">
        <v>165</v>
      </c>
    </row>
    <row r="137" spans="1:65" s="2" customFormat="1" ht="16.5" customHeight="1">
      <c r="A137" s="37"/>
      <c r="B137" s="38"/>
      <c r="C137" s="182" t="s">
        <v>257</v>
      </c>
      <c r="D137" s="182" t="s">
        <v>167</v>
      </c>
      <c r="E137" s="183" t="s">
        <v>257</v>
      </c>
      <c r="F137" s="184" t="s">
        <v>1152</v>
      </c>
      <c r="G137" s="185" t="s">
        <v>583</v>
      </c>
      <c r="H137" s="186">
        <v>7</v>
      </c>
      <c r="I137" s="187"/>
      <c r="J137" s="188">
        <f>ROUND(I137*H137,2)</f>
        <v>0</v>
      </c>
      <c r="K137" s="184" t="s">
        <v>366</v>
      </c>
      <c r="L137" s="42"/>
      <c r="M137" s="189" t="s">
        <v>21</v>
      </c>
      <c r="N137" s="190" t="s">
        <v>44</v>
      </c>
      <c r="O137" s="67"/>
      <c r="P137" s="191">
        <f>O137*H137</f>
        <v>0</v>
      </c>
      <c r="Q137" s="191">
        <v>0</v>
      </c>
      <c r="R137" s="191">
        <f>Q137*H137</f>
        <v>0</v>
      </c>
      <c r="S137" s="191">
        <v>0</v>
      </c>
      <c r="T137" s="192">
        <f>S137*H137</f>
        <v>0</v>
      </c>
      <c r="U137" s="37"/>
      <c r="V137" s="37"/>
      <c r="W137" s="37"/>
      <c r="X137" s="37"/>
      <c r="Y137" s="37"/>
      <c r="Z137" s="37"/>
      <c r="AA137" s="37"/>
      <c r="AB137" s="37"/>
      <c r="AC137" s="37"/>
      <c r="AD137" s="37"/>
      <c r="AE137" s="37"/>
      <c r="AR137" s="193" t="s">
        <v>272</v>
      </c>
      <c r="AT137" s="193" t="s">
        <v>167</v>
      </c>
      <c r="AU137" s="193" t="s">
        <v>83</v>
      </c>
      <c r="AY137" s="20" t="s">
        <v>165</v>
      </c>
      <c r="BE137" s="194">
        <f>IF(N137="základní",J137,0)</f>
        <v>0</v>
      </c>
      <c r="BF137" s="194">
        <f>IF(N137="snížená",J137,0)</f>
        <v>0</v>
      </c>
      <c r="BG137" s="194">
        <f>IF(N137="zákl. přenesená",J137,0)</f>
        <v>0</v>
      </c>
      <c r="BH137" s="194">
        <f>IF(N137="sníž. přenesená",J137,0)</f>
        <v>0</v>
      </c>
      <c r="BI137" s="194">
        <f>IF(N137="nulová",J137,0)</f>
        <v>0</v>
      </c>
      <c r="BJ137" s="20" t="s">
        <v>81</v>
      </c>
      <c r="BK137" s="194">
        <f>ROUND(I137*H137,2)</f>
        <v>0</v>
      </c>
      <c r="BL137" s="20" t="s">
        <v>272</v>
      </c>
      <c r="BM137" s="193" t="s">
        <v>363</v>
      </c>
    </row>
    <row r="138" spans="1:65" s="13" customFormat="1" ht="11.25">
      <c r="B138" s="200"/>
      <c r="C138" s="201"/>
      <c r="D138" s="202" t="s">
        <v>176</v>
      </c>
      <c r="E138" s="203" t="s">
        <v>21</v>
      </c>
      <c r="F138" s="204" t="s">
        <v>1153</v>
      </c>
      <c r="G138" s="201"/>
      <c r="H138" s="205">
        <v>7</v>
      </c>
      <c r="I138" s="206"/>
      <c r="J138" s="201"/>
      <c r="K138" s="201"/>
      <c r="L138" s="207"/>
      <c r="M138" s="208"/>
      <c r="N138" s="209"/>
      <c r="O138" s="209"/>
      <c r="P138" s="209"/>
      <c r="Q138" s="209"/>
      <c r="R138" s="209"/>
      <c r="S138" s="209"/>
      <c r="T138" s="210"/>
      <c r="AT138" s="211" t="s">
        <v>176</v>
      </c>
      <c r="AU138" s="211" t="s">
        <v>83</v>
      </c>
      <c r="AV138" s="13" t="s">
        <v>83</v>
      </c>
      <c r="AW138" s="13" t="s">
        <v>34</v>
      </c>
      <c r="AX138" s="13" t="s">
        <v>73</v>
      </c>
      <c r="AY138" s="211" t="s">
        <v>165</v>
      </c>
    </row>
    <row r="139" spans="1:65" s="15" customFormat="1" ht="11.25">
      <c r="B139" s="223"/>
      <c r="C139" s="224"/>
      <c r="D139" s="202" t="s">
        <v>176</v>
      </c>
      <c r="E139" s="225" t="s">
        <v>21</v>
      </c>
      <c r="F139" s="226" t="s">
        <v>186</v>
      </c>
      <c r="G139" s="224"/>
      <c r="H139" s="227">
        <v>7</v>
      </c>
      <c r="I139" s="228"/>
      <c r="J139" s="224"/>
      <c r="K139" s="224"/>
      <c r="L139" s="229"/>
      <c r="M139" s="230"/>
      <c r="N139" s="231"/>
      <c r="O139" s="231"/>
      <c r="P139" s="231"/>
      <c r="Q139" s="231"/>
      <c r="R139" s="231"/>
      <c r="S139" s="231"/>
      <c r="T139" s="232"/>
      <c r="AT139" s="233" t="s">
        <v>176</v>
      </c>
      <c r="AU139" s="233" t="s">
        <v>83</v>
      </c>
      <c r="AV139" s="15" t="s">
        <v>172</v>
      </c>
      <c r="AW139" s="15" t="s">
        <v>34</v>
      </c>
      <c r="AX139" s="15" t="s">
        <v>81</v>
      </c>
      <c r="AY139" s="233" t="s">
        <v>165</v>
      </c>
    </row>
    <row r="140" spans="1:65" s="2" customFormat="1" ht="16.5" customHeight="1">
      <c r="A140" s="37"/>
      <c r="B140" s="38"/>
      <c r="C140" s="182" t="s">
        <v>265</v>
      </c>
      <c r="D140" s="182" t="s">
        <v>167</v>
      </c>
      <c r="E140" s="183" t="s">
        <v>265</v>
      </c>
      <c r="F140" s="184" t="s">
        <v>1154</v>
      </c>
      <c r="G140" s="185" t="s">
        <v>583</v>
      </c>
      <c r="H140" s="186">
        <v>7</v>
      </c>
      <c r="I140" s="187"/>
      <c r="J140" s="188">
        <f>ROUND(I140*H140,2)</f>
        <v>0</v>
      </c>
      <c r="K140" s="184" t="s">
        <v>366</v>
      </c>
      <c r="L140" s="42"/>
      <c r="M140" s="189" t="s">
        <v>21</v>
      </c>
      <c r="N140" s="190" t="s">
        <v>44</v>
      </c>
      <c r="O140" s="67"/>
      <c r="P140" s="191">
        <f>O140*H140</f>
        <v>0</v>
      </c>
      <c r="Q140" s="191">
        <v>0</v>
      </c>
      <c r="R140" s="191">
        <f>Q140*H140</f>
        <v>0</v>
      </c>
      <c r="S140" s="191">
        <v>0</v>
      </c>
      <c r="T140" s="192">
        <f>S140*H140</f>
        <v>0</v>
      </c>
      <c r="U140" s="37"/>
      <c r="V140" s="37"/>
      <c r="W140" s="37"/>
      <c r="X140" s="37"/>
      <c r="Y140" s="37"/>
      <c r="Z140" s="37"/>
      <c r="AA140" s="37"/>
      <c r="AB140" s="37"/>
      <c r="AC140" s="37"/>
      <c r="AD140" s="37"/>
      <c r="AE140" s="37"/>
      <c r="AR140" s="193" t="s">
        <v>272</v>
      </c>
      <c r="AT140" s="193" t="s">
        <v>167</v>
      </c>
      <c r="AU140" s="193" t="s">
        <v>83</v>
      </c>
      <c r="AY140" s="20" t="s">
        <v>165</v>
      </c>
      <c r="BE140" s="194">
        <f>IF(N140="základní",J140,0)</f>
        <v>0</v>
      </c>
      <c r="BF140" s="194">
        <f>IF(N140="snížená",J140,0)</f>
        <v>0</v>
      </c>
      <c r="BG140" s="194">
        <f>IF(N140="zákl. přenesená",J140,0)</f>
        <v>0</v>
      </c>
      <c r="BH140" s="194">
        <f>IF(N140="sníž. přenesená",J140,0)</f>
        <v>0</v>
      </c>
      <c r="BI140" s="194">
        <f>IF(N140="nulová",J140,0)</f>
        <v>0</v>
      </c>
      <c r="BJ140" s="20" t="s">
        <v>81</v>
      </c>
      <c r="BK140" s="194">
        <f>ROUND(I140*H140,2)</f>
        <v>0</v>
      </c>
      <c r="BL140" s="20" t="s">
        <v>272</v>
      </c>
      <c r="BM140" s="193" t="s">
        <v>377</v>
      </c>
    </row>
    <row r="141" spans="1:65" s="13" customFormat="1" ht="11.25">
      <c r="B141" s="200"/>
      <c r="C141" s="201"/>
      <c r="D141" s="202" t="s">
        <v>176</v>
      </c>
      <c r="E141" s="203" t="s">
        <v>21</v>
      </c>
      <c r="F141" s="204" t="s">
        <v>1153</v>
      </c>
      <c r="G141" s="201"/>
      <c r="H141" s="205">
        <v>7</v>
      </c>
      <c r="I141" s="206"/>
      <c r="J141" s="201"/>
      <c r="K141" s="201"/>
      <c r="L141" s="207"/>
      <c r="M141" s="208"/>
      <c r="N141" s="209"/>
      <c r="O141" s="209"/>
      <c r="P141" s="209"/>
      <c r="Q141" s="209"/>
      <c r="R141" s="209"/>
      <c r="S141" s="209"/>
      <c r="T141" s="210"/>
      <c r="AT141" s="211" t="s">
        <v>176</v>
      </c>
      <c r="AU141" s="211" t="s">
        <v>83</v>
      </c>
      <c r="AV141" s="13" t="s">
        <v>83</v>
      </c>
      <c r="AW141" s="13" t="s">
        <v>34</v>
      </c>
      <c r="AX141" s="13" t="s">
        <v>73</v>
      </c>
      <c r="AY141" s="211" t="s">
        <v>165</v>
      </c>
    </row>
    <row r="142" spans="1:65" s="15" customFormat="1" ht="11.25">
      <c r="B142" s="223"/>
      <c r="C142" s="224"/>
      <c r="D142" s="202" t="s">
        <v>176</v>
      </c>
      <c r="E142" s="225" t="s">
        <v>21</v>
      </c>
      <c r="F142" s="226" t="s">
        <v>186</v>
      </c>
      <c r="G142" s="224"/>
      <c r="H142" s="227">
        <v>7</v>
      </c>
      <c r="I142" s="228"/>
      <c r="J142" s="224"/>
      <c r="K142" s="224"/>
      <c r="L142" s="229"/>
      <c r="M142" s="230"/>
      <c r="N142" s="231"/>
      <c r="O142" s="231"/>
      <c r="P142" s="231"/>
      <c r="Q142" s="231"/>
      <c r="R142" s="231"/>
      <c r="S142" s="231"/>
      <c r="T142" s="232"/>
      <c r="AT142" s="233" t="s">
        <v>176</v>
      </c>
      <c r="AU142" s="233" t="s">
        <v>83</v>
      </c>
      <c r="AV142" s="15" t="s">
        <v>172</v>
      </c>
      <c r="AW142" s="15" t="s">
        <v>34</v>
      </c>
      <c r="AX142" s="15" t="s">
        <v>81</v>
      </c>
      <c r="AY142" s="233" t="s">
        <v>165</v>
      </c>
    </row>
    <row r="143" spans="1:65" s="2" customFormat="1" ht="16.5" customHeight="1">
      <c r="A143" s="37"/>
      <c r="B143" s="38"/>
      <c r="C143" s="182" t="s">
        <v>272</v>
      </c>
      <c r="D143" s="182" t="s">
        <v>167</v>
      </c>
      <c r="E143" s="183" t="s">
        <v>272</v>
      </c>
      <c r="F143" s="184" t="s">
        <v>1155</v>
      </c>
      <c r="G143" s="185" t="s">
        <v>583</v>
      </c>
      <c r="H143" s="186">
        <v>12</v>
      </c>
      <c r="I143" s="187"/>
      <c r="J143" s="188">
        <f>ROUND(I143*H143,2)</f>
        <v>0</v>
      </c>
      <c r="K143" s="184" t="s">
        <v>366</v>
      </c>
      <c r="L143" s="42"/>
      <c r="M143" s="189" t="s">
        <v>21</v>
      </c>
      <c r="N143" s="190" t="s">
        <v>44</v>
      </c>
      <c r="O143" s="67"/>
      <c r="P143" s="191">
        <f>O143*H143</f>
        <v>0</v>
      </c>
      <c r="Q143" s="191">
        <v>0</v>
      </c>
      <c r="R143" s="191">
        <f>Q143*H143</f>
        <v>0</v>
      </c>
      <c r="S143" s="191">
        <v>0</v>
      </c>
      <c r="T143" s="192">
        <f>S143*H143</f>
        <v>0</v>
      </c>
      <c r="U143" s="37"/>
      <c r="V143" s="37"/>
      <c r="W143" s="37"/>
      <c r="X143" s="37"/>
      <c r="Y143" s="37"/>
      <c r="Z143" s="37"/>
      <c r="AA143" s="37"/>
      <c r="AB143" s="37"/>
      <c r="AC143" s="37"/>
      <c r="AD143" s="37"/>
      <c r="AE143" s="37"/>
      <c r="AR143" s="193" t="s">
        <v>272</v>
      </c>
      <c r="AT143" s="193" t="s">
        <v>167</v>
      </c>
      <c r="AU143" s="193" t="s">
        <v>83</v>
      </c>
      <c r="AY143" s="20" t="s">
        <v>165</v>
      </c>
      <c r="BE143" s="194">
        <f>IF(N143="základní",J143,0)</f>
        <v>0</v>
      </c>
      <c r="BF143" s="194">
        <f>IF(N143="snížená",J143,0)</f>
        <v>0</v>
      </c>
      <c r="BG143" s="194">
        <f>IF(N143="zákl. přenesená",J143,0)</f>
        <v>0</v>
      </c>
      <c r="BH143" s="194">
        <f>IF(N143="sníž. přenesená",J143,0)</f>
        <v>0</v>
      </c>
      <c r="BI143" s="194">
        <f>IF(N143="nulová",J143,0)</f>
        <v>0</v>
      </c>
      <c r="BJ143" s="20" t="s">
        <v>81</v>
      </c>
      <c r="BK143" s="194">
        <f>ROUND(I143*H143,2)</f>
        <v>0</v>
      </c>
      <c r="BL143" s="20" t="s">
        <v>272</v>
      </c>
      <c r="BM143" s="193" t="s">
        <v>386</v>
      </c>
    </row>
    <row r="144" spans="1:65" s="13" customFormat="1" ht="11.25">
      <c r="B144" s="200"/>
      <c r="C144" s="201"/>
      <c r="D144" s="202" t="s">
        <v>176</v>
      </c>
      <c r="E144" s="203" t="s">
        <v>21</v>
      </c>
      <c r="F144" s="204" t="s">
        <v>1156</v>
      </c>
      <c r="G144" s="201"/>
      <c r="H144" s="205">
        <v>12</v>
      </c>
      <c r="I144" s="206"/>
      <c r="J144" s="201"/>
      <c r="K144" s="201"/>
      <c r="L144" s="207"/>
      <c r="M144" s="208"/>
      <c r="N144" s="209"/>
      <c r="O144" s="209"/>
      <c r="P144" s="209"/>
      <c r="Q144" s="209"/>
      <c r="R144" s="209"/>
      <c r="S144" s="209"/>
      <c r="T144" s="210"/>
      <c r="AT144" s="211" t="s">
        <v>176</v>
      </c>
      <c r="AU144" s="211" t="s">
        <v>83</v>
      </c>
      <c r="AV144" s="13" t="s">
        <v>83</v>
      </c>
      <c r="AW144" s="13" t="s">
        <v>34</v>
      </c>
      <c r="AX144" s="13" t="s">
        <v>73</v>
      </c>
      <c r="AY144" s="211" t="s">
        <v>165</v>
      </c>
    </row>
    <row r="145" spans="1:65" s="15" customFormat="1" ht="11.25">
      <c r="B145" s="223"/>
      <c r="C145" s="224"/>
      <c r="D145" s="202" t="s">
        <v>176</v>
      </c>
      <c r="E145" s="225" t="s">
        <v>21</v>
      </c>
      <c r="F145" s="226" t="s">
        <v>186</v>
      </c>
      <c r="G145" s="224"/>
      <c r="H145" s="227">
        <v>12</v>
      </c>
      <c r="I145" s="228"/>
      <c r="J145" s="224"/>
      <c r="K145" s="224"/>
      <c r="L145" s="229"/>
      <c r="M145" s="230"/>
      <c r="N145" s="231"/>
      <c r="O145" s="231"/>
      <c r="P145" s="231"/>
      <c r="Q145" s="231"/>
      <c r="R145" s="231"/>
      <c r="S145" s="231"/>
      <c r="T145" s="232"/>
      <c r="AT145" s="233" t="s">
        <v>176</v>
      </c>
      <c r="AU145" s="233" t="s">
        <v>83</v>
      </c>
      <c r="AV145" s="15" t="s">
        <v>172</v>
      </c>
      <c r="AW145" s="15" t="s">
        <v>34</v>
      </c>
      <c r="AX145" s="15" t="s">
        <v>81</v>
      </c>
      <c r="AY145" s="233" t="s">
        <v>165</v>
      </c>
    </row>
    <row r="146" spans="1:65" s="2" customFormat="1" ht="16.5" customHeight="1">
      <c r="A146" s="37"/>
      <c r="B146" s="38"/>
      <c r="C146" s="182" t="s">
        <v>280</v>
      </c>
      <c r="D146" s="182" t="s">
        <v>167</v>
      </c>
      <c r="E146" s="183" t="s">
        <v>280</v>
      </c>
      <c r="F146" s="184" t="s">
        <v>1157</v>
      </c>
      <c r="G146" s="185" t="s">
        <v>583</v>
      </c>
      <c r="H146" s="186">
        <v>12</v>
      </c>
      <c r="I146" s="187"/>
      <c r="J146" s="188">
        <f>ROUND(I146*H146,2)</f>
        <v>0</v>
      </c>
      <c r="K146" s="184" t="s">
        <v>366</v>
      </c>
      <c r="L146" s="42"/>
      <c r="M146" s="189" t="s">
        <v>21</v>
      </c>
      <c r="N146" s="190" t="s">
        <v>44</v>
      </c>
      <c r="O146" s="67"/>
      <c r="P146" s="191">
        <f>O146*H146</f>
        <v>0</v>
      </c>
      <c r="Q146" s="191">
        <v>0</v>
      </c>
      <c r="R146" s="191">
        <f>Q146*H146</f>
        <v>0</v>
      </c>
      <c r="S146" s="191">
        <v>0</v>
      </c>
      <c r="T146" s="192">
        <f>S146*H146</f>
        <v>0</v>
      </c>
      <c r="U146" s="37"/>
      <c r="V146" s="37"/>
      <c r="W146" s="37"/>
      <c r="X146" s="37"/>
      <c r="Y146" s="37"/>
      <c r="Z146" s="37"/>
      <c r="AA146" s="37"/>
      <c r="AB146" s="37"/>
      <c r="AC146" s="37"/>
      <c r="AD146" s="37"/>
      <c r="AE146" s="37"/>
      <c r="AR146" s="193" t="s">
        <v>272</v>
      </c>
      <c r="AT146" s="193" t="s">
        <v>167</v>
      </c>
      <c r="AU146" s="193" t="s">
        <v>83</v>
      </c>
      <c r="AY146" s="20" t="s">
        <v>165</v>
      </c>
      <c r="BE146" s="194">
        <f>IF(N146="základní",J146,0)</f>
        <v>0</v>
      </c>
      <c r="BF146" s="194">
        <f>IF(N146="snížená",J146,0)</f>
        <v>0</v>
      </c>
      <c r="BG146" s="194">
        <f>IF(N146="zákl. přenesená",J146,0)</f>
        <v>0</v>
      </c>
      <c r="BH146" s="194">
        <f>IF(N146="sníž. přenesená",J146,0)</f>
        <v>0</v>
      </c>
      <c r="BI146" s="194">
        <f>IF(N146="nulová",J146,0)</f>
        <v>0</v>
      </c>
      <c r="BJ146" s="20" t="s">
        <v>81</v>
      </c>
      <c r="BK146" s="194">
        <f>ROUND(I146*H146,2)</f>
        <v>0</v>
      </c>
      <c r="BL146" s="20" t="s">
        <v>272</v>
      </c>
      <c r="BM146" s="193" t="s">
        <v>396</v>
      </c>
    </row>
    <row r="147" spans="1:65" s="13" customFormat="1" ht="11.25">
      <c r="B147" s="200"/>
      <c r="C147" s="201"/>
      <c r="D147" s="202" t="s">
        <v>176</v>
      </c>
      <c r="E147" s="203" t="s">
        <v>21</v>
      </c>
      <c r="F147" s="204" t="s">
        <v>1156</v>
      </c>
      <c r="G147" s="201"/>
      <c r="H147" s="205">
        <v>12</v>
      </c>
      <c r="I147" s="206"/>
      <c r="J147" s="201"/>
      <c r="K147" s="201"/>
      <c r="L147" s="207"/>
      <c r="M147" s="208"/>
      <c r="N147" s="209"/>
      <c r="O147" s="209"/>
      <c r="P147" s="209"/>
      <c r="Q147" s="209"/>
      <c r="R147" s="209"/>
      <c r="S147" s="209"/>
      <c r="T147" s="210"/>
      <c r="AT147" s="211" t="s">
        <v>176</v>
      </c>
      <c r="AU147" s="211" t="s">
        <v>83</v>
      </c>
      <c r="AV147" s="13" t="s">
        <v>83</v>
      </c>
      <c r="AW147" s="13" t="s">
        <v>34</v>
      </c>
      <c r="AX147" s="13" t="s">
        <v>73</v>
      </c>
      <c r="AY147" s="211" t="s">
        <v>165</v>
      </c>
    </row>
    <row r="148" spans="1:65" s="15" customFormat="1" ht="11.25">
      <c r="B148" s="223"/>
      <c r="C148" s="224"/>
      <c r="D148" s="202" t="s">
        <v>176</v>
      </c>
      <c r="E148" s="225" t="s">
        <v>21</v>
      </c>
      <c r="F148" s="226" t="s">
        <v>186</v>
      </c>
      <c r="G148" s="224"/>
      <c r="H148" s="227">
        <v>12</v>
      </c>
      <c r="I148" s="228"/>
      <c r="J148" s="224"/>
      <c r="K148" s="224"/>
      <c r="L148" s="229"/>
      <c r="M148" s="230"/>
      <c r="N148" s="231"/>
      <c r="O148" s="231"/>
      <c r="P148" s="231"/>
      <c r="Q148" s="231"/>
      <c r="R148" s="231"/>
      <c r="S148" s="231"/>
      <c r="T148" s="232"/>
      <c r="AT148" s="233" t="s">
        <v>176</v>
      </c>
      <c r="AU148" s="233" t="s">
        <v>83</v>
      </c>
      <c r="AV148" s="15" t="s">
        <v>172</v>
      </c>
      <c r="AW148" s="15" t="s">
        <v>34</v>
      </c>
      <c r="AX148" s="15" t="s">
        <v>81</v>
      </c>
      <c r="AY148" s="233" t="s">
        <v>165</v>
      </c>
    </row>
    <row r="149" spans="1:65" s="2" customFormat="1" ht="16.5" customHeight="1">
      <c r="A149" s="37"/>
      <c r="B149" s="38"/>
      <c r="C149" s="182" t="s">
        <v>285</v>
      </c>
      <c r="D149" s="182" t="s">
        <v>167</v>
      </c>
      <c r="E149" s="183" t="s">
        <v>285</v>
      </c>
      <c r="F149" s="184" t="s">
        <v>1158</v>
      </c>
      <c r="G149" s="185" t="s">
        <v>583</v>
      </c>
      <c r="H149" s="186">
        <v>1</v>
      </c>
      <c r="I149" s="187"/>
      <c r="J149" s="188">
        <f>ROUND(I149*H149,2)</f>
        <v>0</v>
      </c>
      <c r="K149" s="184" t="s">
        <v>366</v>
      </c>
      <c r="L149" s="42"/>
      <c r="M149" s="189" t="s">
        <v>21</v>
      </c>
      <c r="N149" s="190" t="s">
        <v>44</v>
      </c>
      <c r="O149" s="67"/>
      <c r="P149" s="191">
        <f>O149*H149</f>
        <v>0</v>
      </c>
      <c r="Q149" s="191">
        <v>0</v>
      </c>
      <c r="R149" s="191">
        <f>Q149*H149</f>
        <v>0</v>
      </c>
      <c r="S149" s="191">
        <v>0</v>
      </c>
      <c r="T149" s="192">
        <f>S149*H149</f>
        <v>0</v>
      </c>
      <c r="U149" s="37"/>
      <c r="V149" s="37"/>
      <c r="W149" s="37"/>
      <c r="X149" s="37"/>
      <c r="Y149" s="37"/>
      <c r="Z149" s="37"/>
      <c r="AA149" s="37"/>
      <c r="AB149" s="37"/>
      <c r="AC149" s="37"/>
      <c r="AD149" s="37"/>
      <c r="AE149" s="37"/>
      <c r="AR149" s="193" t="s">
        <v>272</v>
      </c>
      <c r="AT149" s="193" t="s">
        <v>167</v>
      </c>
      <c r="AU149" s="193" t="s">
        <v>83</v>
      </c>
      <c r="AY149" s="20" t="s">
        <v>165</v>
      </c>
      <c r="BE149" s="194">
        <f>IF(N149="základní",J149,0)</f>
        <v>0</v>
      </c>
      <c r="BF149" s="194">
        <f>IF(N149="snížená",J149,0)</f>
        <v>0</v>
      </c>
      <c r="BG149" s="194">
        <f>IF(N149="zákl. přenesená",J149,0)</f>
        <v>0</v>
      </c>
      <c r="BH149" s="194">
        <f>IF(N149="sníž. přenesená",J149,0)</f>
        <v>0</v>
      </c>
      <c r="BI149" s="194">
        <f>IF(N149="nulová",J149,0)</f>
        <v>0</v>
      </c>
      <c r="BJ149" s="20" t="s">
        <v>81</v>
      </c>
      <c r="BK149" s="194">
        <f>ROUND(I149*H149,2)</f>
        <v>0</v>
      </c>
      <c r="BL149" s="20" t="s">
        <v>272</v>
      </c>
      <c r="BM149" s="193" t="s">
        <v>409</v>
      </c>
    </row>
    <row r="150" spans="1:65" s="13" customFormat="1" ht="11.25">
      <c r="B150" s="200"/>
      <c r="C150" s="201"/>
      <c r="D150" s="202" t="s">
        <v>176</v>
      </c>
      <c r="E150" s="203" t="s">
        <v>21</v>
      </c>
      <c r="F150" s="204" t="s">
        <v>1133</v>
      </c>
      <c r="G150" s="201"/>
      <c r="H150" s="205">
        <v>1</v>
      </c>
      <c r="I150" s="206"/>
      <c r="J150" s="201"/>
      <c r="K150" s="201"/>
      <c r="L150" s="207"/>
      <c r="M150" s="208"/>
      <c r="N150" s="209"/>
      <c r="O150" s="209"/>
      <c r="P150" s="209"/>
      <c r="Q150" s="209"/>
      <c r="R150" s="209"/>
      <c r="S150" s="209"/>
      <c r="T150" s="210"/>
      <c r="AT150" s="211" t="s">
        <v>176</v>
      </c>
      <c r="AU150" s="211" t="s">
        <v>83</v>
      </c>
      <c r="AV150" s="13" t="s">
        <v>83</v>
      </c>
      <c r="AW150" s="13" t="s">
        <v>34</v>
      </c>
      <c r="AX150" s="13" t="s">
        <v>73</v>
      </c>
      <c r="AY150" s="211" t="s">
        <v>165</v>
      </c>
    </row>
    <row r="151" spans="1:65" s="15" customFormat="1" ht="11.25">
      <c r="B151" s="223"/>
      <c r="C151" s="224"/>
      <c r="D151" s="202" t="s">
        <v>176</v>
      </c>
      <c r="E151" s="225" t="s">
        <v>21</v>
      </c>
      <c r="F151" s="226" t="s">
        <v>186</v>
      </c>
      <c r="G151" s="224"/>
      <c r="H151" s="227">
        <v>1</v>
      </c>
      <c r="I151" s="228"/>
      <c r="J151" s="224"/>
      <c r="K151" s="224"/>
      <c r="L151" s="229"/>
      <c r="M151" s="230"/>
      <c r="N151" s="231"/>
      <c r="O151" s="231"/>
      <c r="P151" s="231"/>
      <c r="Q151" s="231"/>
      <c r="R151" s="231"/>
      <c r="S151" s="231"/>
      <c r="T151" s="232"/>
      <c r="AT151" s="233" t="s">
        <v>176</v>
      </c>
      <c r="AU151" s="233" t="s">
        <v>83</v>
      </c>
      <c r="AV151" s="15" t="s">
        <v>172</v>
      </c>
      <c r="AW151" s="15" t="s">
        <v>34</v>
      </c>
      <c r="AX151" s="15" t="s">
        <v>81</v>
      </c>
      <c r="AY151" s="233" t="s">
        <v>165</v>
      </c>
    </row>
    <row r="152" spans="1:65" s="2" customFormat="1" ht="16.5" customHeight="1">
      <c r="A152" s="37"/>
      <c r="B152" s="38"/>
      <c r="C152" s="182" t="s">
        <v>291</v>
      </c>
      <c r="D152" s="182" t="s">
        <v>167</v>
      </c>
      <c r="E152" s="183" t="s">
        <v>291</v>
      </c>
      <c r="F152" s="184" t="s">
        <v>1159</v>
      </c>
      <c r="G152" s="185" t="s">
        <v>583</v>
      </c>
      <c r="H152" s="186">
        <v>1</v>
      </c>
      <c r="I152" s="187"/>
      <c r="J152" s="188">
        <f>ROUND(I152*H152,2)</f>
        <v>0</v>
      </c>
      <c r="K152" s="184" t="s">
        <v>366</v>
      </c>
      <c r="L152" s="42"/>
      <c r="M152" s="189" t="s">
        <v>21</v>
      </c>
      <c r="N152" s="190" t="s">
        <v>44</v>
      </c>
      <c r="O152" s="67"/>
      <c r="P152" s="191">
        <f>O152*H152</f>
        <v>0</v>
      </c>
      <c r="Q152" s="191">
        <v>0</v>
      </c>
      <c r="R152" s="191">
        <f>Q152*H152</f>
        <v>0</v>
      </c>
      <c r="S152" s="191">
        <v>0</v>
      </c>
      <c r="T152" s="192">
        <f>S152*H152</f>
        <v>0</v>
      </c>
      <c r="U152" s="37"/>
      <c r="V152" s="37"/>
      <c r="W152" s="37"/>
      <c r="X152" s="37"/>
      <c r="Y152" s="37"/>
      <c r="Z152" s="37"/>
      <c r="AA152" s="37"/>
      <c r="AB152" s="37"/>
      <c r="AC152" s="37"/>
      <c r="AD152" s="37"/>
      <c r="AE152" s="37"/>
      <c r="AR152" s="193" t="s">
        <v>272</v>
      </c>
      <c r="AT152" s="193" t="s">
        <v>167</v>
      </c>
      <c r="AU152" s="193" t="s">
        <v>83</v>
      </c>
      <c r="AY152" s="20" t="s">
        <v>165</v>
      </c>
      <c r="BE152" s="194">
        <f>IF(N152="základní",J152,0)</f>
        <v>0</v>
      </c>
      <c r="BF152" s="194">
        <f>IF(N152="snížená",J152,0)</f>
        <v>0</v>
      </c>
      <c r="BG152" s="194">
        <f>IF(N152="zákl. přenesená",J152,0)</f>
        <v>0</v>
      </c>
      <c r="BH152" s="194">
        <f>IF(N152="sníž. přenesená",J152,0)</f>
        <v>0</v>
      </c>
      <c r="BI152" s="194">
        <f>IF(N152="nulová",J152,0)</f>
        <v>0</v>
      </c>
      <c r="BJ152" s="20" t="s">
        <v>81</v>
      </c>
      <c r="BK152" s="194">
        <f>ROUND(I152*H152,2)</f>
        <v>0</v>
      </c>
      <c r="BL152" s="20" t="s">
        <v>272</v>
      </c>
      <c r="BM152" s="193" t="s">
        <v>420</v>
      </c>
    </row>
    <row r="153" spans="1:65" s="13" customFormat="1" ht="11.25">
      <c r="B153" s="200"/>
      <c r="C153" s="201"/>
      <c r="D153" s="202" t="s">
        <v>176</v>
      </c>
      <c r="E153" s="203" t="s">
        <v>21</v>
      </c>
      <c r="F153" s="204" t="s">
        <v>1133</v>
      </c>
      <c r="G153" s="201"/>
      <c r="H153" s="205">
        <v>1</v>
      </c>
      <c r="I153" s="206"/>
      <c r="J153" s="201"/>
      <c r="K153" s="201"/>
      <c r="L153" s="207"/>
      <c r="M153" s="208"/>
      <c r="N153" s="209"/>
      <c r="O153" s="209"/>
      <c r="P153" s="209"/>
      <c r="Q153" s="209"/>
      <c r="R153" s="209"/>
      <c r="S153" s="209"/>
      <c r="T153" s="210"/>
      <c r="AT153" s="211" t="s">
        <v>176</v>
      </c>
      <c r="AU153" s="211" t="s">
        <v>83</v>
      </c>
      <c r="AV153" s="13" t="s">
        <v>83</v>
      </c>
      <c r="AW153" s="13" t="s">
        <v>34</v>
      </c>
      <c r="AX153" s="13" t="s">
        <v>73</v>
      </c>
      <c r="AY153" s="211" t="s">
        <v>165</v>
      </c>
    </row>
    <row r="154" spans="1:65" s="15" customFormat="1" ht="11.25">
      <c r="B154" s="223"/>
      <c r="C154" s="224"/>
      <c r="D154" s="202" t="s">
        <v>176</v>
      </c>
      <c r="E154" s="225" t="s">
        <v>21</v>
      </c>
      <c r="F154" s="226" t="s">
        <v>186</v>
      </c>
      <c r="G154" s="224"/>
      <c r="H154" s="227">
        <v>1</v>
      </c>
      <c r="I154" s="228"/>
      <c r="J154" s="224"/>
      <c r="K154" s="224"/>
      <c r="L154" s="229"/>
      <c r="M154" s="230"/>
      <c r="N154" s="231"/>
      <c r="O154" s="231"/>
      <c r="P154" s="231"/>
      <c r="Q154" s="231"/>
      <c r="R154" s="231"/>
      <c r="S154" s="231"/>
      <c r="T154" s="232"/>
      <c r="AT154" s="233" t="s">
        <v>176</v>
      </c>
      <c r="AU154" s="233" t="s">
        <v>83</v>
      </c>
      <c r="AV154" s="15" t="s">
        <v>172</v>
      </c>
      <c r="AW154" s="15" t="s">
        <v>34</v>
      </c>
      <c r="AX154" s="15" t="s">
        <v>81</v>
      </c>
      <c r="AY154" s="233" t="s">
        <v>165</v>
      </c>
    </row>
    <row r="155" spans="1:65" s="2" customFormat="1" ht="16.5" customHeight="1">
      <c r="A155" s="37"/>
      <c r="B155" s="38"/>
      <c r="C155" s="182" t="s">
        <v>302</v>
      </c>
      <c r="D155" s="182" t="s">
        <v>167</v>
      </c>
      <c r="E155" s="183" t="s">
        <v>302</v>
      </c>
      <c r="F155" s="184" t="s">
        <v>1160</v>
      </c>
      <c r="G155" s="185" t="s">
        <v>583</v>
      </c>
      <c r="H155" s="186">
        <v>1</v>
      </c>
      <c r="I155" s="187"/>
      <c r="J155" s="188">
        <f>ROUND(I155*H155,2)</f>
        <v>0</v>
      </c>
      <c r="K155" s="184" t="s">
        <v>366</v>
      </c>
      <c r="L155" s="42"/>
      <c r="M155" s="189" t="s">
        <v>21</v>
      </c>
      <c r="N155" s="190" t="s">
        <v>44</v>
      </c>
      <c r="O155" s="67"/>
      <c r="P155" s="191">
        <f>O155*H155</f>
        <v>0</v>
      </c>
      <c r="Q155" s="191">
        <v>0</v>
      </c>
      <c r="R155" s="191">
        <f>Q155*H155</f>
        <v>0</v>
      </c>
      <c r="S155" s="191">
        <v>0</v>
      </c>
      <c r="T155" s="192">
        <f>S155*H155</f>
        <v>0</v>
      </c>
      <c r="U155" s="37"/>
      <c r="V155" s="37"/>
      <c r="W155" s="37"/>
      <c r="X155" s="37"/>
      <c r="Y155" s="37"/>
      <c r="Z155" s="37"/>
      <c r="AA155" s="37"/>
      <c r="AB155" s="37"/>
      <c r="AC155" s="37"/>
      <c r="AD155" s="37"/>
      <c r="AE155" s="37"/>
      <c r="AR155" s="193" t="s">
        <v>272</v>
      </c>
      <c r="AT155" s="193" t="s">
        <v>167</v>
      </c>
      <c r="AU155" s="193" t="s">
        <v>83</v>
      </c>
      <c r="AY155" s="20" t="s">
        <v>165</v>
      </c>
      <c r="BE155" s="194">
        <f>IF(N155="základní",J155,0)</f>
        <v>0</v>
      </c>
      <c r="BF155" s="194">
        <f>IF(N155="snížená",J155,0)</f>
        <v>0</v>
      </c>
      <c r="BG155" s="194">
        <f>IF(N155="zákl. přenesená",J155,0)</f>
        <v>0</v>
      </c>
      <c r="BH155" s="194">
        <f>IF(N155="sníž. přenesená",J155,0)</f>
        <v>0</v>
      </c>
      <c r="BI155" s="194">
        <f>IF(N155="nulová",J155,0)</f>
        <v>0</v>
      </c>
      <c r="BJ155" s="20" t="s">
        <v>81</v>
      </c>
      <c r="BK155" s="194">
        <f>ROUND(I155*H155,2)</f>
        <v>0</v>
      </c>
      <c r="BL155" s="20" t="s">
        <v>272</v>
      </c>
      <c r="BM155" s="193" t="s">
        <v>429</v>
      </c>
    </row>
    <row r="156" spans="1:65" s="13" customFormat="1" ht="11.25">
      <c r="B156" s="200"/>
      <c r="C156" s="201"/>
      <c r="D156" s="202" t="s">
        <v>176</v>
      </c>
      <c r="E156" s="203" t="s">
        <v>21</v>
      </c>
      <c r="F156" s="204" t="s">
        <v>1133</v>
      </c>
      <c r="G156" s="201"/>
      <c r="H156" s="205">
        <v>1</v>
      </c>
      <c r="I156" s="206"/>
      <c r="J156" s="201"/>
      <c r="K156" s="201"/>
      <c r="L156" s="207"/>
      <c r="M156" s="208"/>
      <c r="N156" s="209"/>
      <c r="O156" s="209"/>
      <c r="P156" s="209"/>
      <c r="Q156" s="209"/>
      <c r="R156" s="209"/>
      <c r="S156" s="209"/>
      <c r="T156" s="210"/>
      <c r="AT156" s="211" t="s">
        <v>176</v>
      </c>
      <c r="AU156" s="211" t="s">
        <v>83</v>
      </c>
      <c r="AV156" s="13" t="s">
        <v>83</v>
      </c>
      <c r="AW156" s="13" t="s">
        <v>34</v>
      </c>
      <c r="AX156" s="13" t="s">
        <v>73</v>
      </c>
      <c r="AY156" s="211" t="s">
        <v>165</v>
      </c>
    </row>
    <row r="157" spans="1:65" s="15" customFormat="1" ht="11.25">
      <c r="B157" s="223"/>
      <c r="C157" s="224"/>
      <c r="D157" s="202" t="s">
        <v>176</v>
      </c>
      <c r="E157" s="225" t="s">
        <v>21</v>
      </c>
      <c r="F157" s="226" t="s">
        <v>186</v>
      </c>
      <c r="G157" s="224"/>
      <c r="H157" s="227">
        <v>1</v>
      </c>
      <c r="I157" s="228"/>
      <c r="J157" s="224"/>
      <c r="K157" s="224"/>
      <c r="L157" s="229"/>
      <c r="M157" s="230"/>
      <c r="N157" s="231"/>
      <c r="O157" s="231"/>
      <c r="P157" s="231"/>
      <c r="Q157" s="231"/>
      <c r="R157" s="231"/>
      <c r="S157" s="231"/>
      <c r="T157" s="232"/>
      <c r="AT157" s="233" t="s">
        <v>176</v>
      </c>
      <c r="AU157" s="233" t="s">
        <v>83</v>
      </c>
      <c r="AV157" s="15" t="s">
        <v>172</v>
      </c>
      <c r="AW157" s="15" t="s">
        <v>34</v>
      </c>
      <c r="AX157" s="15" t="s">
        <v>81</v>
      </c>
      <c r="AY157" s="233" t="s">
        <v>165</v>
      </c>
    </row>
    <row r="158" spans="1:65" s="2" customFormat="1" ht="16.5" customHeight="1">
      <c r="A158" s="37"/>
      <c r="B158" s="38"/>
      <c r="C158" s="182" t="s">
        <v>7</v>
      </c>
      <c r="D158" s="182" t="s">
        <v>167</v>
      </c>
      <c r="E158" s="183" t="s">
        <v>7</v>
      </c>
      <c r="F158" s="184" t="s">
        <v>1161</v>
      </c>
      <c r="G158" s="185" t="s">
        <v>583</v>
      </c>
      <c r="H158" s="186">
        <v>1</v>
      </c>
      <c r="I158" s="187"/>
      <c r="J158" s="188">
        <f>ROUND(I158*H158,2)</f>
        <v>0</v>
      </c>
      <c r="K158" s="184" t="s">
        <v>366</v>
      </c>
      <c r="L158" s="42"/>
      <c r="M158" s="189" t="s">
        <v>21</v>
      </c>
      <c r="N158" s="190" t="s">
        <v>44</v>
      </c>
      <c r="O158" s="67"/>
      <c r="P158" s="191">
        <f>O158*H158</f>
        <v>0</v>
      </c>
      <c r="Q158" s="191">
        <v>0</v>
      </c>
      <c r="R158" s="191">
        <f>Q158*H158</f>
        <v>0</v>
      </c>
      <c r="S158" s="191">
        <v>0</v>
      </c>
      <c r="T158" s="192">
        <f>S158*H158</f>
        <v>0</v>
      </c>
      <c r="U158" s="37"/>
      <c r="V158" s="37"/>
      <c r="W158" s="37"/>
      <c r="X158" s="37"/>
      <c r="Y158" s="37"/>
      <c r="Z158" s="37"/>
      <c r="AA158" s="37"/>
      <c r="AB158" s="37"/>
      <c r="AC158" s="37"/>
      <c r="AD158" s="37"/>
      <c r="AE158" s="37"/>
      <c r="AR158" s="193" t="s">
        <v>272</v>
      </c>
      <c r="AT158" s="193" t="s">
        <v>167</v>
      </c>
      <c r="AU158" s="193" t="s">
        <v>83</v>
      </c>
      <c r="AY158" s="20" t="s">
        <v>165</v>
      </c>
      <c r="BE158" s="194">
        <f>IF(N158="základní",J158,0)</f>
        <v>0</v>
      </c>
      <c r="BF158" s="194">
        <f>IF(N158="snížená",J158,0)</f>
        <v>0</v>
      </c>
      <c r="BG158" s="194">
        <f>IF(N158="zákl. přenesená",J158,0)</f>
        <v>0</v>
      </c>
      <c r="BH158" s="194">
        <f>IF(N158="sníž. přenesená",J158,0)</f>
        <v>0</v>
      </c>
      <c r="BI158" s="194">
        <f>IF(N158="nulová",J158,0)</f>
        <v>0</v>
      </c>
      <c r="BJ158" s="20" t="s">
        <v>81</v>
      </c>
      <c r="BK158" s="194">
        <f>ROUND(I158*H158,2)</f>
        <v>0</v>
      </c>
      <c r="BL158" s="20" t="s">
        <v>272</v>
      </c>
      <c r="BM158" s="193" t="s">
        <v>439</v>
      </c>
    </row>
    <row r="159" spans="1:65" s="13" customFormat="1" ht="11.25">
      <c r="B159" s="200"/>
      <c r="C159" s="201"/>
      <c r="D159" s="202" t="s">
        <v>176</v>
      </c>
      <c r="E159" s="203" t="s">
        <v>21</v>
      </c>
      <c r="F159" s="204" t="s">
        <v>1133</v>
      </c>
      <c r="G159" s="201"/>
      <c r="H159" s="205">
        <v>1</v>
      </c>
      <c r="I159" s="206"/>
      <c r="J159" s="201"/>
      <c r="K159" s="201"/>
      <c r="L159" s="207"/>
      <c r="M159" s="208"/>
      <c r="N159" s="209"/>
      <c r="O159" s="209"/>
      <c r="P159" s="209"/>
      <c r="Q159" s="209"/>
      <c r="R159" s="209"/>
      <c r="S159" s="209"/>
      <c r="T159" s="210"/>
      <c r="AT159" s="211" t="s">
        <v>176</v>
      </c>
      <c r="AU159" s="211" t="s">
        <v>83</v>
      </c>
      <c r="AV159" s="13" t="s">
        <v>83</v>
      </c>
      <c r="AW159" s="13" t="s">
        <v>34</v>
      </c>
      <c r="AX159" s="13" t="s">
        <v>73</v>
      </c>
      <c r="AY159" s="211" t="s">
        <v>165</v>
      </c>
    </row>
    <row r="160" spans="1:65" s="15" customFormat="1" ht="11.25">
      <c r="B160" s="223"/>
      <c r="C160" s="224"/>
      <c r="D160" s="202" t="s">
        <v>176</v>
      </c>
      <c r="E160" s="225" t="s">
        <v>21</v>
      </c>
      <c r="F160" s="226" t="s">
        <v>186</v>
      </c>
      <c r="G160" s="224"/>
      <c r="H160" s="227">
        <v>1</v>
      </c>
      <c r="I160" s="228"/>
      <c r="J160" s="224"/>
      <c r="K160" s="224"/>
      <c r="L160" s="229"/>
      <c r="M160" s="230"/>
      <c r="N160" s="231"/>
      <c r="O160" s="231"/>
      <c r="P160" s="231"/>
      <c r="Q160" s="231"/>
      <c r="R160" s="231"/>
      <c r="S160" s="231"/>
      <c r="T160" s="232"/>
      <c r="AT160" s="233" t="s">
        <v>176</v>
      </c>
      <c r="AU160" s="233" t="s">
        <v>83</v>
      </c>
      <c r="AV160" s="15" t="s">
        <v>172</v>
      </c>
      <c r="AW160" s="15" t="s">
        <v>34</v>
      </c>
      <c r="AX160" s="15" t="s">
        <v>81</v>
      </c>
      <c r="AY160" s="233" t="s">
        <v>165</v>
      </c>
    </row>
    <row r="161" spans="1:65" s="2" customFormat="1" ht="16.5" customHeight="1">
      <c r="A161" s="37"/>
      <c r="B161" s="38"/>
      <c r="C161" s="182" t="s">
        <v>318</v>
      </c>
      <c r="D161" s="182" t="s">
        <v>167</v>
      </c>
      <c r="E161" s="183" t="s">
        <v>318</v>
      </c>
      <c r="F161" s="184" t="s">
        <v>1162</v>
      </c>
      <c r="G161" s="185" t="s">
        <v>389</v>
      </c>
      <c r="H161" s="186">
        <v>1</v>
      </c>
      <c r="I161" s="187"/>
      <c r="J161" s="188">
        <f>ROUND(I161*H161,2)</f>
        <v>0</v>
      </c>
      <c r="K161" s="184" t="s">
        <v>366</v>
      </c>
      <c r="L161" s="42"/>
      <c r="M161" s="189" t="s">
        <v>21</v>
      </c>
      <c r="N161" s="190" t="s">
        <v>44</v>
      </c>
      <c r="O161" s="67"/>
      <c r="P161" s="191">
        <f>O161*H161</f>
        <v>0</v>
      </c>
      <c r="Q161" s="191">
        <v>0</v>
      </c>
      <c r="R161" s="191">
        <f>Q161*H161</f>
        <v>0</v>
      </c>
      <c r="S161" s="191">
        <v>0</v>
      </c>
      <c r="T161" s="192">
        <f>S161*H161</f>
        <v>0</v>
      </c>
      <c r="U161" s="37"/>
      <c r="V161" s="37"/>
      <c r="W161" s="37"/>
      <c r="X161" s="37"/>
      <c r="Y161" s="37"/>
      <c r="Z161" s="37"/>
      <c r="AA161" s="37"/>
      <c r="AB161" s="37"/>
      <c r="AC161" s="37"/>
      <c r="AD161" s="37"/>
      <c r="AE161" s="37"/>
      <c r="AR161" s="193" t="s">
        <v>272</v>
      </c>
      <c r="AT161" s="193" t="s">
        <v>167</v>
      </c>
      <c r="AU161" s="193" t="s">
        <v>83</v>
      </c>
      <c r="AY161" s="20" t="s">
        <v>165</v>
      </c>
      <c r="BE161" s="194">
        <f>IF(N161="základní",J161,0)</f>
        <v>0</v>
      </c>
      <c r="BF161" s="194">
        <f>IF(N161="snížená",J161,0)</f>
        <v>0</v>
      </c>
      <c r="BG161" s="194">
        <f>IF(N161="zákl. přenesená",J161,0)</f>
        <v>0</v>
      </c>
      <c r="BH161" s="194">
        <f>IF(N161="sníž. přenesená",J161,0)</f>
        <v>0</v>
      </c>
      <c r="BI161" s="194">
        <f>IF(N161="nulová",J161,0)</f>
        <v>0</v>
      </c>
      <c r="BJ161" s="20" t="s">
        <v>81</v>
      </c>
      <c r="BK161" s="194">
        <f>ROUND(I161*H161,2)</f>
        <v>0</v>
      </c>
      <c r="BL161" s="20" t="s">
        <v>272</v>
      </c>
      <c r="BM161" s="193" t="s">
        <v>451</v>
      </c>
    </row>
    <row r="162" spans="1:65" s="13" customFormat="1" ht="11.25">
      <c r="B162" s="200"/>
      <c r="C162" s="201"/>
      <c r="D162" s="202" t="s">
        <v>176</v>
      </c>
      <c r="E162" s="203" t="s">
        <v>21</v>
      </c>
      <c r="F162" s="204" t="s">
        <v>81</v>
      </c>
      <c r="G162" s="201"/>
      <c r="H162" s="205">
        <v>1</v>
      </c>
      <c r="I162" s="206"/>
      <c r="J162" s="201"/>
      <c r="K162" s="201"/>
      <c r="L162" s="207"/>
      <c r="M162" s="208"/>
      <c r="N162" s="209"/>
      <c r="O162" s="209"/>
      <c r="P162" s="209"/>
      <c r="Q162" s="209"/>
      <c r="R162" s="209"/>
      <c r="S162" s="209"/>
      <c r="T162" s="210"/>
      <c r="AT162" s="211" t="s">
        <v>176</v>
      </c>
      <c r="AU162" s="211" t="s">
        <v>83</v>
      </c>
      <c r="AV162" s="13" t="s">
        <v>83</v>
      </c>
      <c r="AW162" s="13" t="s">
        <v>34</v>
      </c>
      <c r="AX162" s="13" t="s">
        <v>73</v>
      </c>
      <c r="AY162" s="211" t="s">
        <v>165</v>
      </c>
    </row>
    <row r="163" spans="1:65" s="15" customFormat="1" ht="11.25">
      <c r="B163" s="223"/>
      <c r="C163" s="224"/>
      <c r="D163" s="202" t="s">
        <v>176</v>
      </c>
      <c r="E163" s="225" t="s">
        <v>21</v>
      </c>
      <c r="F163" s="226" t="s">
        <v>186</v>
      </c>
      <c r="G163" s="224"/>
      <c r="H163" s="227">
        <v>1</v>
      </c>
      <c r="I163" s="228"/>
      <c r="J163" s="224"/>
      <c r="K163" s="224"/>
      <c r="L163" s="229"/>
      <c r="M163" s="230"/>
      <c r="N163" s="231"/>
      <c r="O163" s="231"/>
      <c r="P163" s="231"/>
      <c r="Q163" s="231"/>
      <c r="R163" s="231"/>
      <c r="S163" s="231"/>
      <c r="T163" s="232"/>
      <c r="AT163" s="233" t="s">
        <v>176</v>
      </c>
      <c r="AU163" s="233" t="s">
        <v>83</v>
      </c>
      <c r="AV163" s="15" t="s">
        <v>172</v>
      </c>
      <c r="AW163" s="15" t="s">
        <v>34</v>
      </c>
      <c r="AX163" s="15" t="s">
        <v>81</v>
      </c>
      <c r="AY163" s="233" t="s">
        <v>165</v>
      </c>
    </row>
    <row r="164" spans="1:65" s="2" customFormat="1" ht="16.5" customHeight="1">
      <c r="A164" s="37"/>
      <c r="B164" s="38"/>
      <c r="C164" s="182" t="s">
        <v>324</v>
      </c>
      <c r="D164" s="182" t="s">
        <v>167</v>
      </c>
      <c r="E164" s="183" t="s">
        <v>324</v>
      </c>
      <c r="F164" s="184" t="s">
        <v>1163</v>
      </c>
      <c r="G164" s="185" t="s">
        <v>380</v>
      </c>
      <c r="H164" s="186">
        <v>5</v>
      </c>
      <c r="I164" s="187"/>
      <c r="J164" s="188">
        <f>ROUND(I164*H164,2)</f>
        <v>0</v>
      </c>
      <c r="K164" s="184" t="s">
        <v>366</v>
      </c>
      <c r="L164" s="42"/>
      <c r="M164" s="189" t="s">
        <v>21</v>
      </c>
      <c r="N164" s="190" t="s">
        <v>44</v>
      </c>
      <c r="O164" s="67"/>
      <c r="P164" s="191">
        <f>O164*H164</f>
        <v>0</v>
      </c>
      <c r="Q164" s="191">
        <v>0</v>
      </c>
      <c r="R164" s="191">
        <f>Q164*H164</f>
        <v>0</v>
      </c>
      <c r="S164" s="191">
        <v>0</v>
      </c>
      <c r="T164" s="192">
        <f>S164*H164</f>
        <v>0</v>
      </c>
      <c r="U164" s="37"/>
      <c r="V164" s="37"/>
      <c r="W164" s="37"/>
      <c r="X164" s="37"/>
      <c r="Y164" s="37"/>
      <c r="Z164" s="37"/>
      <c r="AA164" s="37"/>
      <c r="AB164" s="37"/>
      <c r="AC164" s="37"/>
      <c r="AD164" s="37"/>
      <c r="AE164" s="37"/>
      <c r="AR164" s="193" t="s">
        <v>272</v>
      </c>
      <c r="AT164" s="193" t="s">
        <v>167</v>
      </c>
      <c r="AU164" s="193" t="s">
        <v>83</v>
      </c>
      <c r="AY164" s="20" t="s">
        <v>165</v>
      </c>
      <c r="BE164" s="194">
        <f>IF(N164="základní",J164,0)</f>
        <v>0</v>
      </c>
      <c r="BF164" s="194">
        <f>IF(N164="snížená",J164,0)</f>
        <v>0</v>
      </c>
      <c r="BG164" s="194">
        <f>IF(N164="zákl. přenesená",J164,0)</f>
        <v>0</v>
      </c>
      <c r="BH164" s="194">
        <f>IF(N164="sníž. přenesená",J164,0)</f>
        <v>0</v>
      </c>
      <c r="BI164" s="194">
        <f>IF(N164="nulová",J164,0)</f>
        <v>0</v>
      </c>
      <c r="BJ164" s="20" t="s">
        <v>81</v>
      </c>
      <c r="BK164" s="194">
        <f>ROUND(I164*H164,2)</f>
        <v>0</v>
      </c>
      <c r="BL164" s="20" t="s">
        <v>272</v>
      </c>
      <c r="BM164" s="193" t="s">
        <v>463</v>
      </c>
    </row>
    <row r="165" spans="1:65" s="13" customFormat="1" ht="11.25">
      <c r="B165" s="200"/>
      <c r="C165" s="201"/>
      <c r="D165" s="202" t="s">
        <v>176</v>
      </c>
      <c r="E165" s="203" t="s">
        <v>21</v>
      </c>
      <c r="F165" s="204" t="s">
        <v>1164</v>
      </c>
      <c r="G165" s="201"/>
      <c r="H165" s="205">
        <v>5</v>
      </c>
      <c r="I165" s="206"/>
      <c r="J165" s="201"/>
      <c r="K165" s="201"/>
      <c r="L165" s="207"/>
      <c r="M165" s="208"/>
      <c r="N165" s="209"/>
      <c r="O165" s="209"/>
      <c r="P165" s="209"/>
      <c r="Q165" s="209"/>
      <c r="R165" s="209"/>
      <c r="S165" s="209"/>
      <c r="T165" s="210"/>
      <c r="AT165" s="211" t="s">
        <v>176</v>
      </c>
      <c r="AU165" s="211" t="s">
        <v>83</v>
      </c>
      <c r="AV165" s="13" t="s">
        <v>83</v>
      </c>
      <c r="AW165" s="13" t="s">
        <v>34</v>
      </c>
      <c r="AX165" s="13" t="s">
        <v>73</v>
      </c>
      <c r="AY165" s="211" t="s">
        <v>165</v>
      </c>
    </row>
    <row r="166" spans="1:65" s="15" customFormat="1" ht="11.25">
      <c r="B166" s="223"/>
      <c r="C166" s="224"/>
      <c r="D166" s="202" t="s">
        <v>176</v>
      </c>
      <c r="E166" s="225" t="s">
        <v>21</v>
      </c>
      <c r="F166" s="226" t="s">
        <v>186</v>
      </c>
      <c r="G166" s="224"/>
      <c r="H166" s="227">
        <v>5</v>
      </c>
      <c r="I166" s="228"/>
      <c r="J166" s="224"/>
      <c r="K166" s="224"/>
      <c r="L166" s="229"/>
      <c r="M166" s="230"/>
      <c r="N166" s="231"/>
      <c r="O166" s="231"/>
      <c r="P166" s="231"/>
      <c r="Q166" s="231"/>
      <c r="R166" s="231"/>
      <c r="S166" s="231"/>
      <c r="T166" s="232"/>
      <c r="AT166" s="233" t="s">
        <v>176</v>
      </c>
      <c r="AU166" s="233" t="s">
        <v>83</v>
      </c>
      <c r="AV166" s="15" t="s">
        <v>172</v>
      </c>
      <c r="AW166" s="15" t="s">
        <v>34</v>
      </c>
      <c r="AX166" s="15" t="s">
        <v>81</v>
      </c>
      <c r="AY166" s="233" t="s">
        <v>165</v>
      </c>
    </row>
    <row r="167" spans="1:65" s="12" customFormat="1" ht="22.9" customHeight="1">
      <c r="B167" s="166"/>
      <c r="C167" s="167"/>
      <c r="D167" s="168" t="s">
        <v>72</v>
      </c>
      <c r="E167" s="180" t="s">
        <v>1010</v>
      </c>
      <c r="F167" s="180" t="s">
        <v>1165</v>
      </c>
      <c r="G167" s="167"/>
      <c r="H167" s="167"/>
      <c r="I167" s="170"/>
      <c r="J167" s="181">
        <f>BK167</f>
        <v>0</v>
      </c>
      <c r="K167" s="167"/>
      <c r="L167" s="172"/>
      <c r="M167" s="173"/>
      <c r="N167" s="174"/>
      <c r="O167" s="174"/>
      <c r="P167" s="175">
        <f>SUM(P168:P227)</f>
        <v>0</v>
      </c>
      <c r="Q167" s="174"/>
      <c r="R167" s="175">
        <f>SUM(R168:R227)</f>
        <v>0</v>
      </c>
      <c r="S167" s="174"/>
      <c r="T167" s="176">
        <f>SUM(T168:T227)</f>
        <v>0</v>
      </c>
      <c r="AR167" s="177" t="s">
        <v>81</v>
      </c>
      <c r="AT167" s="178" t="s">
        <v>72</v>
      </c>
      <c r="AU167" s="178" t="s">
        <v>81</v>
      </c>
      <c r="AY167" s="177" t="s">
        <v>165</v>
      </c>
      <c r="BK167" s="179">
        <f>SUM(BK168:BK227)</f>
        <v>0</v>
      </c>
    </row>
    <row r="168" spans="1:65" s="2" customFormat="1" ht="16.5" customHeight="1">
      <c r="A168" s="37"/>
      <c r="B168" s="38"/>
      <c r="C168" s="182" t="s">
        <v>332</v>
      </c>
      <c r="D168" s="182" t="s">
        <v>167</v>
      </c>
      <c r="E168" s="183" t="s">
        <v>332</v>
      </c>
      <c r="F168" s="184" t="s">
        <v>1166</v>
      </c>
      <c r="G168" s="185" t="s">
        <v>124</v>
      </c>
      <c r="H168" s="186">
        <v>230</v>
      </c>
      <c r="I168" s="187"/>
      <c r="J168" s="188">
        <f>ROUND(I168*H168,2)</f>
        <v>0</v>
      </c>
      <c r="K168" s="184" t="s">
        <v>366</v>
      </c>
      <c r="L168" s="42"/>
      <c r="M168" s="189" t="s">
        <v>21</v>
      </c>
      <c r="N168" s="190" t="s">
        <v>44</v>
      </c>
      <c r="O168" s="67"/>
      <c r="P168" s="191">
        <f>O168*H168</f>
        <v>0</v>
      </c>
      <c r="Q168" s="191">
        <v>0</v>
      </c>
      <c r="R168" s="191">
        <f>Q168*H168</f>
        <v>0</v>
      </c>
      <c r="S168" s="191">
        <v>0</v>
      </c>
      <c r="T168" s="192">
        <f>S168*H168</f>
        <v>0</v>
      </c>
      <c r="U168" s="37"/>
      <c r="V168" s="37"/>
      <c r="W168" s="37"/>
      <c r="X168" s="37"/>
      <c r="Y168" s="37"/>
      <c r="Z168" s="37"/>
      <c r="AA168" s="37"/>
      <c r="AB168" s="37"/>
      <c r="AC168" s="37"/>
      <c r="AD168" s="37"/>
      <c r="AE168" s="37"/>
      <c r="AR168" s="193" t="s">
        <v>272</v>
      </c>
      <c r="AT168" s="193" t="s">
        <v>167</v>
      </c>
      <c r="AU168" s="193" t="s">
        <v>83</v>
      </c>
      <c r="AY168" s="20" t="s">
        <v>165</v>
      </c>
      <c r="BE168" s="194">
        <f>IF(N168="základní",J168,0)</f>
        <v>0</v>
      </c>
      <c r="BF168" s="194">
        <f>IF(N168="snížená",J168,0)</f>
        <v>0</v>
      </c>
      <c r="BG168" s="194">
        <f>IF(N168="zákl. přenesená",J168,0)</f>
        <v>0</v>
      </c>
      <c r="BH168" s="194">
        <f>IF(N168="sníž. přenesená",J168,0)</f>
        <v>0</v>
      </c>
      <c r="BI168" s="194">
        <f>IF(N168="nulová",J168,0)</f>
        <v>0</v>
      </c>
      <c r="BJ168" s="20" t="s">
        <v>81</v>
      </c>
      <c r="BK168" s="194">
        <f>ROUND(I168*H168,2)</f>
        <v>0</v>
      </c>
      <c r="BL168" s="20" t="s">
        <v>272</v>
      </c>
      <c r="BM168" s="193" t="s">
        <v>474</v>
      </c>
    </row>
    <row r="169" spans="1:65" s="13" customFormat="1" ht="11.25">
      <c r="B169" s="200"/>
      <c r="C169" s="201"/>
      <c r="D169" s="202" t="s">
        <v>176</v>
      </c>
      <c r="E169" s="203" t="s">
        <v>21</v>
      </c>
      <c r="F169" s="204" t="s">
        <v>1167</v>
      </c>
      <c r="G169" s="201"/>
      <c r="H169" s="205">
        <v>230</v>
      </c>
      <c r="I169" s="206"/>
      <c r="J169" s="201"/>
      <c r="K169" s="201"/>
      <c r="L169" s="207"/>
      <c r="M169" s="208"/>
      <c r="N169" s="209"/>
      <c r="O169" s="209"/>
      <c r="P169" s="209"/>
      <c r="Q169" s="209"/>
      <c r="R169" s="209"/>
      <c r="S169" s="209"/>
      <c r="T169" s="210"/>
      <c r="AT169" s="211" t="s">
        <v>176</v>
      </c>
      <c r="AU169" s="211" t="s">
        <v>83</v>
      </c>
      <c r="AV169" s="13" t="s">
        <v>83</v>
      </c>
      <c r="AW169" s="13" t="s">
        <v>34</v>
      </c>
      <c r="AX169" s="13" t="s">
        <v>73</v>
      </c>
      <c r="AY169" s="211" t="s">
        <v>165</v>
      </c>
    </row>
    <row r="170" spans="1:65" s="15" customFormat="1" ht="11.25">
      <c r="B170" s="223"/>
      <c r="C170" s="224"/>
      <c r="D170" s="202" t="s">
        <v>176</v>
      </c>
      <c r="E170" s="225" t="s">
        <v>21</v>
      </c>
      <c r="F170" s="226" t="s">
        <v>186</v>
      </c>
      <c r="G170" s="224"/>
      <c r="H170" s="227">
        <v>230</v>
      </c>
      <c r="I170" s="228"/>
      <c r="J170" s="224"/>
      <c r="K170" s="224"/>
      <c r="L170" s="229"/>
      <c r="M170" s="230"/>
      <c r="N170" s="231"/>
      <c r="O170" s="231"/>
      <c r="P170" s="231"/>
      <c r="Q170" s="231"/>
      <c r="R170" s="231"/>
      <c r="S170" s="231"/>
      <c r="T170" s="232"/>
      <c r="AT170" s="233" t="s">
        <v>176</v>
      </c>
      <c r="AU170" s="233" t="s">
        <v>83</v>
      </c>
      <c r="AV170" s="15" t="s">
        <v>172</v>
      </c>
      <c r="AW170" s="15" t="s">
        <v>34</v>
      </c>
      <c r="AX170" s="15" t="s">
        <v>81</v>
      </c>
      <c r="AY170" s="233" t="s">
        <v>165</v>
      </c>
    </row>
    <row r="171" spans="1:65" s="2" customFormat="1" ht="16.5" customHeight="1">
      <c r="A171" s="37"/>
      <c r="B171" s="38"/>
      <c r="C171" s="182" t="s">
        <v>339</v>
      </c>
      <c r="D171" s="182" t="s">
        <v>167</v>
      </c>
      <c r="E171" s="183" t="s">
        <v>339</v>
      </c>
      <c r="F171" s="184" t="s">
        <v>1168</v>
      </c>
      <c r="G171" s="185" t="s">
        <v>124</v>
      </c>
      <c r="H171" s="186">
        <v>40</v>
      </c>
      <c r="I171" s="187"/>
      <c r="J171" s="188">
        <f>ROUND(I171*H171,2)</f>
        <v>0</v>
      </c>
      <c r="K171" s="184" t="s">
        <v>366</v>
      </c>
      <c r="L171" s="42"/>
      <c r="M171" s="189" t="s">
        <v>21</v>
      </c>
      <c r="N171" s="190" t="s">
        <v>44</v>
      </c>
      <c r="O171" s="67"/>
      <c r="P171" s="191">
        <f>O171*H171</f>
        <v>0</v>
      </c>
      <c r="Q171" s="191">
        <v>0</v>
      </c>
      <c r="R171" s="191">
        <f>Q171*H171</f>
        <v>0</v>
      </c>
      <c r="S171" s="191">
        <v>0</v>
      </c>
      <c r="T171" s="192">
        <f>S171*H171</f>
        <v>0</v>
      </c>
      <c r="U171" s="37"/>
      <c r="V171" s="37"/>
      <c r="W171" s="37"/>
      <c r="X171" s="37"/>
      <c r="Y171" s="37"/>
      <c r="Z171" s="37"/>
      <c r="AA171" s="37"/>
      <c r="AB171" s="37"/>
      <c r="AC171" s="37"/>
      <c r="AD171" s="37"/>
      <c r="AE171" s="37"/>
      <c r="AR171" s="193" t="s">
        <v>272</v>
      </c>
      <c r="AT171" s="193" t="s">
        <v>167</v>
      </c>
      <c r="AU171" s="193" t="s">
        <v>83</v>
      </c>
      <c r="AY171" s="20" t="s">
        <v>165</v>
      </c>
      <c r="BE171" s="194">
        <f>IF(N171="základní",J171,0)</f>
        <v>0</v>
      </c>
      <c r="BF171" s="194">
        <f>IF(N171="snížená",J171,0)</f>
        <v>0</v>
      </c>
      <c r="BG171" s="194">
        <f>IF(N171="zákl. přenesená",J171,0)</f>
        <v>0</v>
      </c>
      <c r="BH171" s="194">
        <f>IF(N171="sníž. přenesená",J171,0)</f>
        <v>0</v>
      </c>
      <c r="BI171" s="194">
        <f>IF(N171="nulová",J171,0)</f>
        <v>0</v>
      </c>
      <c r="BJ171" s="20" t="s">
        <v>81</v>
      </c>
      <c r="BK171" s="194">
        <f>ROUND(I171*H171,2)</f>
        <v>0</v>
      </c>
      <c r="BL171" s="20" t="s">
        <v>272</v>
      </c>
      <c r="BM171" s="193" t="s">
        <v>301</v>
      </c>
    </row>
    <row r="172" spans="1:65" s="13" customFormat="1" ht="11.25">
      <c r="B172" s="200"/>
      <c r="C172" s="201"/>
      <c r="D172" s="202" t="s">
        <v>176</v>
      </c>
      <c r="E172" s="203" t="s">
        <v>21</v>
      </c>
      <c r="F172" s="204" t="s">
        <v>1169</v>
      </c>
      <c r="G172" s="201"/>
      <c r="H172" s="205">
        <v>40</v>
      </c>
      <c r="I172" s="206"/>
      <c r="J172" s="201"/>
      <c r="K172" s="201"/>
      <c r="L172" s="207"/>
      <c r="M172" s="208"/>
      <c r="N172" s="209"/>
      <c r="O172" s="209"/>
      <c r="P172" s="209"/>
      <c r="Q172" s="209"/>
      <c r="R172" s="209"/>
      <c r="S172" s="209"/>
      <c r="T172" s="210"/>
      <c r="AT172" s="211" t="s">
        <v>176</v>
      </c>
      <c r="AU172" s="211" t="s">
        <v>83</v>
      </c>
      <c r="AV172" s="13" t="s">
        <v>83</v>
      </c>
      <c r="AW172" s="13" t="s">
        <v>34</v>
      </c>
      <c r="AX172" s="13" t="s">
        <v>73</v>
      </c>
      <c r="AY172" s="211" t="s">
        <v>165</v>
      </c>
    </row>
    <row r="173" spans="1:65" s="15" customFormat="1" ht="11.25">
      <c r="B173" s="223"/>
      <c r="C173" s="224"/>
      <c r="D173" s="202" t="s">
        <v>176</v>
      </c>
      <c r="E173" s="225" t="s">
        <v>21</v>
      </c>
      <c r="F173" s="226" t="s">
        <v>186</v>
      </c>
      <c r="G173" s="224"/>
      <c r="H173" s="227">
        <v>40</v>
      </c>
      <c r="I173" s="228"/>
      <c r="J173" s="224"/>
      <c r="K173" s="224"/>
      <c r="L173" s="229"/>
      <c r="M173" s="230"/>
      <c r="N173" s="231"/>
      <c r="O173" s="231"/>
      <c r="P173" s="231"/>
      <c r="Q173" s="231"/>
      <c r="R173" s="231"/>
      <c r="S173" s="231"/>
      <c r="T173" s="232"/>
      <c r="AT173" s="233" t="s">
        <v>176</v>
      </c>
      <c r="AU173" s="233" t="s">
        <v>83</v>
      </c>
      <c r="AV173" s="15" t="s">
        <v>172</v>
      </c>
      <c r="AW173" s="15" t="s">
        <v>34</v>
      </c>
      <c r="AX173" s="15" t="s">
        <v>81</v>
      </c>
      <c r="AY173" s="233" t="s">
        <v>165</v>
      </c>
    </row>
    <row r="174" spans="1:65" s="2" customFormat="1" ht="16.5" customHeight="1">
      <c r="A174" s="37"/>
      <c r="B174" s="38"/>
      <c r="C174" s="182" t="s">
        <v>346</v>
      </c>
      <c r="D174" s="182" t="s">
        <v>167</v>
      </c>
      <c r="E174" s="183" t="s">
        <v>346</v>
      </c>
      <c r="F174" s="184" t="s">
        <v>1170</v>
      </c>
      <c r="G174" s="185" t="s">
        <v>124</v>
      </c>
      <c r="H174" s="186">
        <v>20</v>
      </c>
      <c r="I174" s="187"/>
      <c r="J174" s="188">
        <f>ROUND(I174*H174,2)</f>
        <v>0</v>
      </c>
      <c r="K174" s="184" t="s">
        <v>366</v>
      </c>
      <c r="L174" s="42"/>
      <c r="M174" s="189" t="s">
        <v>21</v>
      </c>
      <c r="N174" s="190" t="s">
        <v>44</v>
      </c>
      <c r="O174" s="67"/>
      <c r="P174" s="191">
        <f>O174*H174</f>
        <v>0</v>
      </c>
      <c r="Q174" s="191">
        <v>0</v>
      </c>
      <c r="R174" s="191">
        <f>Q174*H174</f>
        <v>0</v>
      </c>
      <c r="S174" s="191">
        <v>0</v>
      </c>
      <c r="T174" s="192">
        <f>S174*H174</f>
        <v>0</v>
      </c>
      <c r="U174" s="37"/>
      <c r="V174" s="37"/>
      <c r="W174" s="37"/>
      <c r="X174" s="37"/>
      <c r="Y174" s="37"/>
      <c r="Z174" s="37"/>
      <c r="AA174" s="37"/>
      <c r="AB174" s="37"/>
      <c r="AC174" s="37"/>
      <c r="AD174" s="37"/>
      <c r="AE174" s="37"/>
      <c r="AR174" s="193" t="s">
        <v>272</v>
      </c>
      <c r="AT174" s="193" t="s">
        <v>167</v>
      </c>
      <c r="AU174" s="193" t="s">
        <v>83</v>
      </c>
      <c r="AY174" s="20" t="s">
        <v>165</v>
      </c>
      <c r="BE174" s="194">
        <f>IF(N174="základní",J174,0)</f>
        <v>0</v>
      </c>
      <c r="BF174" s="194">
        <f>IF(N174="snížená",J174,0)</f>
        <v>0</v>
      </c>
      <c r="BG174" s="194">
        <f>IF(N174="zákl. přenesená",J174,0)</f>
        <v>0</v>
      </c>
      <c r="BH174" s="194">
        <f>IF(N174="sníž. přenesená",J174,0)</f>
        <v>0</v>
      </c>
      <c r="BI174" s="194">
        <f>IF(N174="nulová",J174,0)</f>
        <v>0</v>
      </c>
      <c r="BJ174" s="20" t="s">
        <v>81</v>
      </c>
      <c r="BK174" s="194">
        <f>ROUND(I174*H174,2)</f>
        <v>0</v>
      </c>
      <c r="BL174" s="20" t="s">
        <v>272</v>
      </c>
      <c r="BM174" s="193" t="s">
        <v>500</v>
      </c>
    </row>
    <row r="175" spans="1:65" s="13" customFormat="1" ht="11.25">
      <c r="B175" s="200"/>
      <c r="C175" s="201"/>
      <c r="D175" s="202" t="s">
        <v>176</v>
      </c>
      <c r="E175" s="203" t="s">
        <v>21</v>
      </c>
      <c r="F175" s="204" t="s">
        <v>1171</v>
      </c>
      <c r="G175" s="201"/>
      <c r="H175" s="205">
        <v>20</v>
      </c>
      <c r="I175" s="206"/>
      <c r="J175" s="201"/>
      <c r="K175" s="201"/>
      <c r="L175" s="207"/>
      <c r="M175" s="208"/>
      <c r="N175" s="209"/>
      <c r="O175" s="209"/>
      <c r="P175" s="209"/>
      <c r="Q175" s="209"/>
      <c r="R175" s="209"/>
      <c r="S175" s="209"/>
      <c r="T175" s="210"/>
      <c r="AT175" s="211" t="s">
        <v>176</v>
      </c>
      <c r="AU175" s="211" t="s">
        <v>83</v>
      </c>
      <c r="AV175" s="13" t="s">
        <v>83</v>
      </c>
      <c r="AW175" s="13" t="s">
        <v>34</v>
      </c>
      <c r="AX175" s="13" t="s">
        <v>73</v>
      </c>
      <c r="AY175" s="211" t="s">
        <v>165</v>
      </c>
    </row>
    <row r="176" spans="1:65" s="15" customFormat="1" ht="11.25">
      <c r="B176" s="223"/>
      <c r="C176" s="224"/>
      <c r="D176" s="202" t="s">
        <v>176</v>
      </c>
      <c r="E176" s="225" t="s">
        <v>21</v>
      </c>
      <c r="F176" s="226" t="s">
        <v>186</v>
      </c>
      <c r="G176" s="224"/>
      <c r="H176" s="227">
        <v>20</v>
      </c>
      <c r="I176" s="228"/>
      <c r="J176" s="224"/>
      <c r="K176" s="224"/>
      <c r="L176" s="229"/>
      <c r="M176" s="230"/>
      <c r="N176" s="231"/>
      <c r="O176" s="231"/>
      <c r="P176" s="231"/>
      <c r="Q176" s="231"/>
      <c r="R176" s="231"/>
      <c r="S176" s="231"/>
      <c r="T176" s="232"/>
      <c r="AT176" s="233" t="s">
        <v>176</v>
      </c>
      <c r="AU176" s="233" t="s">
        <v>83</v>
      </c>
      <c r="AV176" s="15" t="s">
        <v>172</v>
      </c>
      <c r="AW176" s="15" t="s">
        <v>34</v>
      </c>
      <c r="AX176" s="15" t="s">
        <v>81</v>
      </c>
      <c r="AY176" s="233" t="s">
        <v>165</v>
      </c>
    </row>
    <row r="177" spans="1:65" s="2" customFormat="1" ht="16.5" customHeight="1">
      <c r="A177" s="37"/>
      <c r="B177" s="38"/>
      <c r="C177" s="182" t="s">
        <v>355</v>
      </c>
      <c r="D177" s="182" t="s">
        <v>167</v>
      </c>
      <c r="E177" s="183" t="s">
        <v>355</v>
      </c>
      <c r="F177" s="184" t="s">
        <v>1172</v>
      </c>
      <c r="G177" s="185" t="s">
        <v>124</v>
      </c>
      <c r="H177" s="186">
        <v>15</v>
      </c>
      <c r="I177" s="187"/>
      <c r="J177" s="188">
        <f>ROUND(I177*H177,2)</f>
        <v>0</v>
      </c>
      <c r="K177" s="184" t="s">
        <v>366</v>
      </c>
      <c r="L177" s="42"/>
      <c r="M177" s="189" t="s">
        <v>21</v>
      </c>
      <c r="N177" s="190" t="s">
        <v>44</v>
      </c>
      <c r="O177" s="67"/>
      <c r="P177" s="191">
        <f>O177*H177</f>
        <v>0</v>
      </c>
      <c r="Q177" s="191">
        <v>0</v>
      </c>
      <c r="R177" s="191">
        <f>Q177*H177</f>
        <v>0</v>
      </c>
      <c r="S177" s="191">
        <v>0</v>
      </c>
      <c r="T177" s="192">
        <f>S177*H177</f>
        <v>0</v>
      </c>
      <c r="U177" s="37"/>
      <c r="V177" s="37"/>
      <c r="W177" s="37"/>
      <c r="X177" s="37"/>
      <c r="Y177" s="37"/>
      <c r="Z177" s="37"/>
      <c r="AA177" s="37"/>
      <c r="AB177" s="37"/>
      <c r="AC177" s="37"/>
      <c r="AD177" s="37"/>
      <c r="AE177" s="37"/>
      <c r="AR177" s="193" t="s">
        <v>272</v>
      </c>
      <c r="AT177" s="193" t="s">
        <v>167</v>
      </c>
      <c r="AU177" s="193" t="s">
        <v>83</v>
      </c>
      <c r="AY177" s="20" t="s">
        <v>165</v>
      </c>
      <c r="BE177" s="194">
        <f>IF(N177="základní",J177,0)</f>
        <v>0</v>
      </c>
      <c r="BF177" s="194">
        <f>IF(N177="snížená",J177,0)</f>
        <v>0</v>
      </c>
      <c r="BG177" s="194">
        <f>IF(N177="zákl. přenesená",J177,0)</f>
        <v>0</v>
      </c>
      <c r="BH177" s="194">
        <f>IF(N177="sníž. přenesená",J177,0)</f>
        <v>0</v>
      </c>
      <c r="BI177" s="194">
        <f>IF(N177="nulová",J177,0)</f>
        <v>0</v>
      </c>
      <c r="BJ177" s="20" t="s">
        <v>81</v>
      </c>
      <c r="BK177" s="194">
        <f>ROUND(I177*H177,2)</f>
        <v>0</v>
      </c>
      <c r="BL177" s="20" t="s">
        <v>272</v>
      </c>
      <c r="BM177" s="193" t="s">
        <v>517</v>
      </c>
    </row>
    <row r="178" spans="1:65" s="13" customFormat="1" ht="11.25">
      <c r="B178" s="200"/>
      <c r="C178" s="201"/>
      <c r="D178" s="202" t="s">
        <v>176</v>
      </c>
      <c r="E178" s="203" t="s">
        <v>21</v>
      </c>
      <c r="F178" s="204" t="s">
        <v>1173</v>
      </c>
      <c r="G178" s="201"/>
      <c r="H178" s="205">
        <v>15</v>
      </c>
      <c r="I178" s="206"/>
      <c r="J178" s="201"/>
      <c r="K178" s="201"/>
      <c r="L178" s="207"/>
      <c r="M178" s="208"/>
      <c r="N178" s="209"/>
      <c r="O178" s="209"/>
      <c r="P178" s="209"/>
      <c r="Q178" s="209"/>
      <c r="R178" s="209"/>
      <c r="S178" s="209"/>
      <c r="T178" s="210"/>
      <c r="AT178" s="211" t="s">
        <v>176</v>
      </c>
      <c r="AU178" s="211" t="s">
        <v>83</v>
      </c>
      <c r="AV178" s="13" t="s">
        <v>83</v>
      </c>
      <c r="AW178" s="13" t="s">
        <v>34</v>
      </c>
      <c r="AX178" s="13" t="s">
        <v>73</v>
      </c>
      <c r="AY178" s="211" t="s">
        <v>165</v>
      </c>
    </row>
    <row r="179" spans="1:65" s="15" customFormat="1" ht="11.25">
      <c r="B179" s="223"/>
      <c r="C179" s="224"/>
      <c r="D179" s="202" t="s">
        <v>176</v>
      </c>
      <c r="E179" s="225" t="s">
        <v>21</v>
      </c>
      <c r="F179" s="226" t="s">
        <v>186</v>
      </c>
      <c r="G179" s="224"/>
      <c r="H179" s="227">
        <v>15</v>
      </c>
      <c r="I179" s="228"/>
      <c r="J179" s="224"/>
      <c r="K179" s="224"/>
      <c r="L179" s="229"/>
      <c r="M179" s="230"/>
      <c r="N179" s="231"/>
      <c r="O179" s="231"/>
      <c r="P179" s="231"/>
      <c r="Q179" s="231"/>
      <c r="R179" s="231"/>
      <c r="S179" s="231"/>
      <c r="T179" s="232"/>
      <c r="AT179" s="233" t="s">
        <v>176</v>
      </c>
      <c r="AU179" s="233" t="s">
        <v>83</v>
      </c>
      <c r="AV179" s="15" t="s">
        <v>172</v>
      </c>
      <c r="AW179" s="15" t="s">
        <v>34</v>
      </c>
      <c r="AX179" s="15" t="s">
        <v>81</v>
      </c>
      <c r="AY179" s="233" t="s">
        <v>165</v>
      </c>
    </row>
    <row r="180" spans="1:65" s="2" customFormat="1" ht="16.5" customHeight="1">
      <c r="A180" s="37"/>
      <c r="B180" s="38"/>
      <c r="C180" s="182" t="s">
        <v>363</v>
      </c>
      <c r="D180" s="182" t="s">
        <v>167</v>
      </c>
      <c r="E180" s="183" t="s">
        <v>363</v>
      </c>
      <c r="F180" s="184" t="s">
        <v>1174</v>
      </c>
      <c r="G180" s="185" t="s">
        <v>124</v>
      </c>
      <c r="H180" s="186">
        <v>100</v>
      </c>
      <c r="I180" s="187"/>
      <c r="J180" s="188">
        <f>ROUND(I180*H180,2)</f>
        <v>0</v>
      </c>
      <c r="K180" s="184" t="s">
        <v>366</v>
      </c>
      <c r="L180" s="42"/>
      <c r="M180" s="189" t="s">
        <v>21</v>
      </c>
      <c r="N180" s="190" t="s">
        <v>44</v>
      </c>
      <c r="O180" s="67"/>
      <c r="P180" s="191">
        <f>O180*H180</f>
        <v>0</v>
      </c>
      <c r="Q180" s="191">
        <v>0</v>
      </c>
      <c r="R180" s="191">
        <f>Q180*H180</f>
        <v>0</v>
      </c>
      <c r="S180" s="191">
        <v>0</v>
      </c>
      <c r="T180" s="192">
        <f>S180*H180</f>
        <v>0</v>
      </c>
      <c r="U180" s="37"/>
      <c r="V180" s="37"/>
      <c r="W180" s="37"/>
      <c r="X180" s="37"/>
      <c r="Y180" s="37"/>
      <c r="Z180" s="37"/>
      <c r="AA180" s="37"/>
      <c r="AB180" s="37"/>
      <c r="AC180" s="37"/>
      <c r="AD180" s="37"/>
      <c r="AE180" s="37"/>
      <c r="AR180" s="193" t="s">
        <v>272</v>
      </c>
      <c r="AT180" s="193" t="s">
        <v>167</v>
      </c>
      <c r="AU180" s="193" t="s">
        <v>83</v>
      </c>
      <c r="AY180" s="20" t="s">
        <v>165</v>
      </c>
      <c r="BE180" s="194">
        <f>IF(N180="základní",J180,0)</f>
        <v>0</v>
      </c>
      <c r="BF180" s="194">
        <f>IF(N180="snížená",J180,0)</f>
        <v>0</v>
      </c>
      <c r="BG180" s="194">
        <f>IF(N180="zákl. přenesená",J180,0)</f>
        <v>0</v>
      </c>
      <c r="BH180" s="194">
        <f>IF(N180="sníž. přenesená",J180,0)</f>
        <v>0</v>
      </c>
      <c r="BI180" s="194">
        <f>IF(N180="nulová",J180,0)</f>
        <v>0</v>
      </c>
      <c r="BJ180" s="20" t="s">
        <v>81</v>
      </c>
      <c r="BK180" s="194">
        <f>ROUND(I180*H180,2)</f>
        <v>0</v>
      </c>
      <c r="BL180" s="20" t="s">
        <v>272</v>
      </c>
      <c r="BM180" s="193" t="s">
        <v>528</v>
      </c>
    </row>
    <row r="181" spans="1:65" s="13" customFormat="1" ht="11.25">
      <c r="B181" s="200"/>
      <c r="C181" s="201"/>
      <c r="D181" s="202" t="s">
        <v>176</v>
      </c>
      <c r="E181" s="203" t="s">
        <v>21</v>
      </c>
      <c r="F181" s="204" t="s">
        <v>1175</v>
      </c>
      <c r="G181" s="201"/>
      <c r="H181" s="205">
        <v>100</v>
      </c>
      <c r="I181" s="206"/>
      <c r="J181" s="201"/>
      <c r="K181" s="201"/>
      <c r="L181" s="207"/>
      <c r="M181" s="208"/>
      <c r="N181" s="209"/>
      <c r="O181" s="209"/>
      <c r="P181" s="209"/>
      <c r="Q181" s="209"/>
      <c r="R181" s="209"/>
      <c r="S181" s="209"/>
      <c r="T181" s="210"/>
      <c r="AT181" s="211" t="s">
        <v>176</v>
      </c>
      <c r="AU181" s="211" t="s">
        <v>83</v>
      </c>
      <c r="AV181" s="13" t="s">
        <v>83</v>
      </c>
      <c r="AW181" s="13" t="s">
        <v>34</v>
      </c>
      <c r="AX181" s="13" t="s">
        <v>73</v>
      </c>
      <c r="AY181" s="211" t="s">
        <v>165</v>
      </c>
    </row>
    <row r="182" spans="1:65" s="15" customFormat="1" ht="11.25">
      <c r="B182" s="223"/>
      <c r="C182" s="224"/>
      <c r="D182" s="202" t="s">
        <v>176</v>
      </c>
      <c r="E182" s="225" t="s">
        <v>21</v>
      </c>
      <c r="F182" s="226" t="s">
        <v>186</v>
      </c>
      <c r="G182" s="224"/>
      <c r="H182" s="227">
        <v>100</v>
      </c>
      <c r="I182" s="228"/>
      <c r="J182" s="224"/>
      <c r="K182" s="224"/>
      <c r="L182" s="229"/>
      <c r="M182" s="230"/>
      <c r="N182" s="231"/>
      <c r="O182" s="231"/>
      <c r="P182" s="231"/>
      <c r="Q182" s="231"/>
      <c r="R182" s="231"/>
      <c r="S182" s="231"/>
      <c r="T182" s="232"/>
      <c r="AT182" s="233" t="s">
        <v>176</v>
      </c>
      <c r="AU182" s="233" t="s">
        <v>83</v>
      </c>
      <c r="AV182" s="15" t="s">
        <v>172</v>
      </c>
      <c r="AW182" s="15" t="s">
        <v>34</v>
      </c>
      <c r="AX182" s="15" t="s">
        <v>81</v>
      </c>
      <c r="AY182" s="233" t="s">
        <v>165</v>
      </c>
    </row>
    <row r="183" spans="1:65" s="2" customFormat="1" ht="16.5" customHeight="1">
      <c r="A183" s="37"/>
      <c r="B183" s="38"/>
      <c r="C183" s="182" t="s">
        <v>370</v>
      </c>
      <c r="D183" s="182" t="s">
        <v>167</v>
      </c>
      <c r="E183" s="183" t="s">
        <v>370</v>
      </c>
      <c r="F183" s="184" t="s">
        <v>1176</v>
      </c>
      <c r="G183" s="185" t="s">
        <v>583</v>
      </c>
      <c r="H183" s="186">
        <v>400</v>
      </c>
      <c r="I183" s="187"/>
      <c r="J183" s="188">
        <f>ROUND(I183*H183,2)</f>
        <v>0</v>
      </c>
      <c r="K183" s="184" t="s">
        <v>366</v>
      </c>
      <c r="L183" s="42"/>
      <c r="M183" s="189" t="s">
        <v>21</v>
      </c>
      <c r="N183" s="190" t="s">
        <v>44</v>
      </c>
      <c r="O183" s="67"/>
      <c r="P183" s="191">
        <f>O183*H183</f>
        <v>0</v>
      </c>
      <c r="Q183" s="191">
        <v>0</v>
      </c>
      <c r="R183" s="191">
        <f>Q183*H183</f>
        <v>0</v>
      </c>
      <c r="S183" s="191">
        <v>0</v>
      </c>
      <c r="T183" s="192">
        <f>S183*H183</f>
        <v>0</v>
      </c>
      <c r="U183" s="37"/>
      <c r="V183" s="37"/>
      <c r="W183" s="37"/>
      <c r="X183" s="37"/>
      <c r="Y183" s="37"/>
      <c r="Z183" s="37"/>
      <c r="AA183" s="37"/>
      <c r="AB183" s="37"/>
      <c r="AC183" s="37"/>
      <c r="AD183" s="37"/>
      <c r="AE183" s="37"/>
      <c r="AR183" s="193" t="s">
        <v>272</v>
      </c>
      <c r="AT183" s="193" t="s">
        <v>167</v>
      </c>
      <c r="AU183" s="193" t="s">
        <v>83</v>
      </c>
      <c r="AY183" s="20" t="s">
        <v>165</v>
      </c>
      <c r="BE183" s="194">
        <f>IF(N183="základní",J183,0)</f>
        <v>0</v>
      </c>
      <c r="BF183" s="194">
        <f>IF(N183="snížená",J183,0)</f>
        <v>0</v>
      </c>
      <c r="BG183" s="194">
        <f>IF(N183="zákl. přenesená",J183,0)</f>
        <v>0</v>
      </c>
      <c r="BH183" s="194">
        <f>IF(N183="sníž. přenesená",J183,0)</f>
        <v>0</v>
      </c>
      <c r="BI183" s="194">
        <f>IF(N183="nulová",J183,0)</f>
        <v>0</v>
      </c>
      <c r="BJ183" s="20" t="s">
        <v>81</v>
      </c>
      <c r="BK183" s="194">
        <f>ROUND(I183*H183,2)</f>
        <v>0</v>
      </c>
      <c r="BL183" s="20" t="s">
        <v>272</v>
      </c>
      <c r="BM183" s="193" t="s">
        <v>542</v>
      </c>
    </row>
    <row r="184" spans="1:65" s="13" customFormat="1" ht="11.25">
      <c r="B184" s="200"/>
      <c r="C184" s="201"/>
      <c r="D184" s="202" t="s">
        <v>176</v>
      </c>
      <c r="E184" s="203" t="s">
        <v>21</v>
      </c>
      <c r="F184" s="204" t="s">
        <v>1177</v>
      </c>
      <c r="G184" s="201"/>
      <c r="H184" s="205">
        <v>400</v>
      </c>
      <c r="I184" s="206"/>
      <c r="J184" s="201"/>
      <c r="K184" s="201"/>
      <c r="L184" s="207"/>
      <c r="M184" s="208"/>
      <c r="N184" s="209"/>
      <c r="O184" s="209"/>
      <c r="P184" s="209"/>
      <c r="Q184" s="209"/>
      <c r="R184" s="209"/>
      <c r="S184" s="209"/>
      <c r="T184" s="210"/>
      <c r="AT184" s="211" t="s">
        <v>176</v>
      </c>
      <c r="AU184" s="211" t="s">
        <v>83</v>
      </c>
      <c r="AV184" s="13" t="s">
        <v>83</v>
      </c>
      <c r="AW184" s="13" t="s">
        <v>34</v>
      </c>
      <c r="AX184" s="13" t="s">
        <v>73</v>
      </c>
      <c r="AY184" s="211" t="s">
        <v>165</v>
      </c>
    </row>
    <row r="185" spans="1:65" s="15" customFormat="1" ht="11.25">
      <c r="B185" s="223"/>
      <c r="C185" s="224"/>
      <c r="D185" s="202" t="s">
        <v>176</v>
      </c>
      <c r="E185" s="225" t="s">
        <v>21</v>
      </c>
      <c r="F185" s="226" t="s">
        <v>186</v>
      </c>
      <c r="G185" s="224"/>
      <c r="H185" s="227">
        <v>400</v>
      </c>
      <c r="I185" s="228"/>
      <c r="J185" s="224"/>
      <c r="K185" s="224"/>
      <c r="L185" s="229"/>
      <c r="M185" s="230"/>
      <c r="N185" s="231"/>
      <c r="O185" s="231"/>
      <c r="P185" s="231"/>
      <c r="Q185" s="231"/>
      <c r="R185" s="231"/>
      <c r="S185" s="231"/>
      <c r="T185" s="232"/>
      <c r="AT185" s="233" t="s">
        <v>176</v>
      </c>
      <c r="AU185" s="233" t="s">
        <v>83</v>
      </c>
      <c r="AV185" s="15" t="s">
        <v>172</v>
      </c>
      <c r="AW185" s="15" t="s">
        <v>34</v>
      </c>
      <c r="AX185" s="15" t="s">
        <v>81</v>
      </c>
      <c r="AY185" s="233" t="s">
        <v>165</v>
      </c>
    </row>
    <row r="186" spans="1:65" s="2" customFormat="1" ht="16.5" customHeight="1">
      <c r="A186" s="37"/>
      <c r="B186" s="38"/>
      <c r="C186" s="182" t="s">
        <v>377</v>
      </c>
      <c r="D186" s="182" t="s">
        <v>167</v>
      </c>
      <c r="E186" s="183" t="s">
        <v>377</v>
      </c>
      <c r="F186" s="184" t="s">
        <v>1178</v>
      </c>
      <c r="G186" s="185" t="s">
        <v>583</v>
      </c>
      <c r="H186" s="186">
        <v>400</v>
      </c>
      <c r="I186" s="187"/>
      <c r="J186" s="188">
        <f>ROUND(I186*H186,2)</f>
        <v>0</v>
      </c>
      <c r="K186" s="184" t="s">
        <v>366</v>
      </c>
      <c r="L186" s="42"/>
      <c r="M186" s="189" t="s">
        <v>21</v>
      </c>
      <c r="N186" s="190" t="s">
        <v>44</v>
      </c>
      <c r="O186" s="67"/>
      <c r="P186" s="191">
        <f>O186*H186</f>
        <v>0</v>
      </c>
      <c r="Q186" s="191">
        <v>0</v>
      </c>
      <c r="R186" s="191">
        <f>Q186*H186</f>
        <v>0</v>
      </c>
      <c r="S186" s="191">
        <v>0</v>
      </c>
      <c r="T186" s="192">
        <f>S186*H186</f>
        <v>0</v>
      </c>
      <c r="U186" s="37"/>
      <c r="V186" s="37"/>
      <c r="W186" s="37"/>
      <c r="X186" s="37"/>
      <c r="Y186" s="37"/>
      <c r="Z186" s="37"/>
      <c r="AA186" s="37"/>
      <c r="AB186" s="37"/>
      <c r="AC186" s="37"/>
      <c r="AD186" s="37"/>
      <c r="AE186" s="37"/>
      <c r="AR186" s="193" t="s">
        <v>272</v>
      </c>
      <c r="AT186" s="193" t="s">
        <v>167</v>
      </c>
      <c r="AU186" s="193" t="s">
        <v>83</v>
      </c>
      <c r="AY186" s="20" t="s">
        <v>165</v>
      </c>
      <c r="BE186" s="194">
        <f>IF(N186="základní",J186,0)</f>
        <v>0</v>
      </c>
      <c r="BF186" s="194">
        <f>IF(N186="snížená",J186,0)</f>
        <v>0</v>
      </c>
      <c r="BG186" s="194">
        <f>IF(N186="zákl. přenesená",J186,0)</f>
        <v>0</v>
      </c>
      <c r="BH186" s="194">
        <f>IF(N186="sníž. přenesená",J186,0)</f>
        <v>0</v>
      </c>
      <c r="BI186" s="194">
        <f>IF(N186="nulová",J186,0)</f>
        <v>0</v>
      </c>
      <c r="BJ186" s="20" t="s">
        <v>81</v>
      </c>
      <c r="BK186" s="194">
        <f>ROUND(I186*H186,2)</f>
        <v>0</v>
      </c>
      <c r="BL186" s="20" t="s">
        <v>272</v>
      </c>
      <c r="BM186" s="193" t="s">
        <v>554</v>
      </c>
    </row>
    <row r="187" spans="1:65" s="13" customFormat="1" ht="11.25">
      <c r="B187" s="200"/>
      <c r="C187" s="201"/>
      <c r="D187" s="202" t="s">
        <v>176</v>
      </c>
      <c r="E187" s="203" t="s">
        <v>21</v>
      </c>
      <c r="F187" s="204" t="s">
        <v>1179</v>
      </c>
      <c r="G187" s="201"/>
      <c r="H187" s="205">
        <v>400</v>
      </c>
      <c r="I187" s="206"/>
      <c r="J187" s="201"/>
      <c r="K187" s="201"/>
      <c r="L187" s="207"/>
      <c r="M187" s="208"/>
      <c r="N187" s="209"/>
      <c r="O187" s="209"/>
      <c r="P187" s="209"/>
      <c r="Q187" s="209"/>
      <c r="R187" s="209"/>
      <c r="S187" s="209"/>
      <c r="T187" s="210"/>
      <c r="AT187" s="211" t="s">
        <v>176</v>
      </c>
      <c r="AU187" s="211" t="s">
        <v>83</v>
      </c>
      <c r="AV187" s="13" t="s">
        <v>83</v>
      </c>
      <c r="AW187" s="13" t="s">
        <v>34</v>
      </c>
      <c r="AX187" s="13" t="s">
        <v>73</v>
      </c>
      <c r="AY187" s="211" t="s">
        <v>165</v>
      </c>
    </row>
    <row r="188" spans="1:65" s="15" customFormat="1" ht="11.25">
      <c r="B188" s="223"/>
      <c r="C188" s="224"/>
      <c r="D188" s="202" t="s">
        <v>176</v>
      </c>
      <c r="E188" s="225" t="s">
        <v>21</v>
      </c>
      <c r="F188" s="226" t="s">
        <v>186</v>
      </c>
      <c r="G188" s="224"/>
      <c r="H188" s="227">
        <v>400</v>
      </c>
      <c r="I188" s="228"/>
      <c r="J188" s="224"/>
      <c r="K188" s="224"/>
      <c r="L188" s="229"/>
      <c r="M188" s="230"/>
      <c r="N188" s="231"/>
      <c r="O188" s="231"/>
      <c r="P188" s="231"/>
      <c r="Q188" s="231"/>
      <c r="R188" s="231"/>
      <c r="S188" s="231"/>
      <c r="T188" s="232"/>
      <c r="AT188" s="233" t="s">
        <v>176</v>
      </c>
      <c r="AU188" s="233" t="s">
        <v>83</v>
      </c>
      <c r="AV188" s="15" t="s">
        <v>172</v>
      </c>
      <c r="AW188" s="15" t="s">
        <v>34</v>
      </c>
      <c r="AX188" s="15" t="s">
        <v>81</v>
      </c>
      <c r="AY188" s="233" t="s">
        <v>165</v>
      </c>
    </row>
    <row r="189" spans="1:65" s="2" customFormat="1" ht="16.5" customHeight="1">
      <c r="A189" s="37"/>
      <c r="B189" s="38"/>
      <c r="C189" s="182" t="s">
        <v>382</v>
      </c>
      <c r="D189" s="182" t="s">
        <v>167</v>
      </c>
      <c r="E189" s="183" t="s">
        <v>382</v>
      </c>
      <c r="F189" s="184" t="s">
        <v>1180</v>
      </c>
      <c r="G189" s="185" t="s">
        <v>583</v>
      </c>
      <c r="H189" s="186">
        <v>8</v>
      </c>
      <c r="I189" s="187"/>
      <c r="J189" s="188">
        <f>ROUND(I189*H189,2)</f>
        <v>0</v>
      </c>
      <c r="K189" s="184" t="s">
        <v>366</v>
      </c>
      <c r="L189" s="42"/>
      <c r="M189" s="189" t="s">
        <v>21</v>
      </c>
      <c r="N189" s="190" t="s">
        <v>44</v>
      </c>
      <c r="O189" s="67"/>
      <c r="P189" s="191">
        <f>O189*H189</f>
        <v>0</v>
      </c>
      <c r="Q189" s="191">
        <v>0</v>
      </c>
      <c r="R189" s="191">
        <f>Q189*H189</f>
        <v>0</v>
      </c>
      <c r="S189" s="191">
        <v>0</v>
      </c>
      <c r="T189" s="192">
        <f>S189*H189</f>
        <v>0</v>
      </c>
      <c r="U189" s="37"/>
      <c r="V189" s="37"/>
      <c r="W189" s="37"/>
      <c r="X189" s="37"/>
      <c r="Y189" s="37"/>
      <c r="Z189" s="37"/>
      <c r="AA189" s="37"/>
      <c r="AB189" s="37"/>
      <c r="AC189" s="37"/>
      <c r="AD189" s="37"/>
      <c r="AE189" s="37"/>
      <c r="AR189" s="193" t="s">
        <v>272</v>
      </c>
      <c r="AT189" s="193" t="s">
        <v>167</v>
      </c>
      <c r="AU189" s="193" t="s">
        <v>83</v>
      </c>
      <c r="AY189" s="20" t="s">
        <v>165</v>
      </c>
      <c r="BE189" s="194">
        <f>IF(N189="základní",J189,0)</f>
        <v>0</v>
      </c>
      <c r="BF189" s="194">
        <f>IF(N189="snížená",J189,0)</f>
        <v>0</v>
      </c>
      <c r="BG189" s="194">
        <f>IF(N189="zákl. přenesená",J189,0)</f>
        <v>0</v>
      </c>
      <c r="BH189" s="194">
        <f>IF(N189="sníž. přenesená",J189,0)</f>
        <v>0</v>
      </c>
      <c r="BI189" s="194">
        <f>IF(N189="nulová",J189,0)</f>
        <v>0</v>
      </c>
      <c r="BJ189" s="20" t="s">
        <v>81</v>
      </c>
      <c r="BK189" s="194">
        <f>ROUND(I189*H189,2)</f>
        <v>0</v>
      </c>
      <c r="BL189" s="20" t="s">
        <v>272</v>
      </c>
      <c r="BM189" s="193" t="s">
        <v>567</v>
      </c>
    </row>
    <row r="190" spans="1:65" s="13" customFormat="1" ht="11.25">
      <c r="B190" s="200"/>
      <c r="C190" s="201"/>
      <c r="D190" s="202" t="s">
        <v>176</v>
      </c>
      <c r="E190" s="203" t="s">
        <v>21</v>
      </c>
      <c r="F190" s="204" t="s">
        <v>1181</v>
      </c>
      <c r="G190" s="201"/>
      <c r="H190" s="205">
        <v>8</v>
      </c>
      <c r="I190" s="206"/>
      <c r="J190" s="201"/>
      <c r="K190" s="201"/>
      <c r="L190" s="207"/>
      <c r="M190" s="208"/>
      <c r="N190" s="209"/>
      <c r="O190" s="209"/>
      <c r="P190" s="209"/>
      <c r="Q190" s="209"/>
      <c r="R190" s="209"/>
      <c r="S190" s="209"/>
      <c r="T190" s="210"/>
      <c r="AT190" s="211" t="s">
        <v>176</v>
      </c>
      <c r="AU190" s="211" t="s">
        <v>83</v>
      </c>
      <c r="AV190" s="13" t="s">
        <v>83</v>
      </c>
      <c r="AW190" s="13" t="s">
        <v>34</v>
      </c>
      <c r="AX190" s="13" t="s">
        <v>73</v>
      </c>
      <c r="AY190" s="211" t="s">
        <v>165</v>
      </c>
    </row>
    <row r="191" spans="1:65" s="15" customFormat="1" ht="11.25">
      <c r="B191" s="223"/>
      <c r="C191" s="224"/>
      <c r="D191" s="202" t="s">
        <v>176</v>
      </c>
      <c r="E191" s="225" t="s">
        <v>21</v>
      </c>
      <c r="F191" s="226" t="s">
        <v>186</v>
      </c>
      <c r="G191" s="224"/>
      <c r="H191" s="227">
        <v>8</v>
      </c>
      <c r="I191" s="228"/>
      <c r="J191" s="224"/>
      <c r="K191" s="224"/>
      <c r="L191" s="229"/>
      <c r="M191" s="230"/>
      <c r="N191" s="231"/>
      <c r="O191" s="231"/>
      <c r="P191" s="231"/>
      <c r="Q191" s="231"/>
      <c r="R191" s="231"/>
      <c r="S191" s="231"/>
      <c r="T191" s="232"/>
      <c r="AT191" s="233" t="s">
        <v>176</v>
      </c>
      <c r="AU191" s="233" t="s">
        <v>83</v>
      </c>
      <c r="AV191" s="15" t="s">
        <v>172</v>
      </c>
      <c r="AW191" s="15" t="s">
        <v>34</v>
      </c>
      <c r="AX191" s="15" t="s">
        <v>81</v>
      </c>
      <c r="AY191" s="233" t="s">
        <v>165</v>
      </c>
    </row>
    <row r="192" spans="1:65" s="2" customFormat="1" ht="16.5" customHeight="1">
      <c r="A192" s="37"/>
      <c r="B192" s="38"/>
      <c r="C192" s="182" t="s">
        <v>386</v>
      </c>
      <c r="D192" s="182" t="s">
        <v>167</v>
      </c>
      <c r="E192" s="183" t="s">
        <v>386</v>
      </c>
      <c r="F192" s="184" t="s">
        <v>1182</v>
      </c>
      <c r="G192" s="185" t="s">
        <v>124</v>
      </c>
      <c r="H192" s="186">
        <v>228</v>
      </c>
      <c r="I192" s="187"/>
      <c r="J192" s="188">
        <f>ROUND(I192*H192,2)</f>
        <v>0</v>
      </c>
      <c r="K192" s="184" t="s">
        <v>366</v>
      </c>
      <c r="L192" s="42"/>
      <c r="M192" s="189" t="s">
        <v>21</v>
      </c>
      <c r="N192" s="190" t="s">
        <v>44</v>
      </c>
      <c r="O192" s="67"/>
      <c r="P192" s="191">
        <f>O192*H192</f>
        <v>0</v>
      </c>
      <c r="Q192" s="191">
        <v>0</v>
      </c>
      <c r="R192" s="191">
        <f>Q192*H192</f>
        <v>0</v>
      </c>
      <c r="S192" s="191">
        <v>0</v>
      </c>
      <c r="T192" s="192">
        <f>S192*H192</f>
        <v>0</v>
      </c>
      <c r="U192" s="37"/>
      <c r="V192" s="37"/>
      <c r="W192" s="37"/>
      <c r="X192" s="37"/>
      <c r="Y192" s="37"/>
      <c r="Z192" s="37"/>
      <c r="AA192" s="37"/>
      <c r="AB192" s="37"/>
      <c r="AC192" s="37"/>
      <c r="AD192" s="37"/>
      <c r="AE192" s="37"/>
      <c r="AR192" s="193" t="s">
        <v>272</v>
      </c>
      <c r="AT192" s="193" t="s">
        <v>167</v>
      </c>
      <c r="AU192" s="193" t="s">
        <v>83</v>
      </c>
      <c r="AY192" s="20" t="s">
        <v>165</v>
      </c>
      <c r="BE192" s="194">
        <f>IF(N192="základní",J192,0)</f>
        <v>0</v>
      </c>
      <c r="BF192" s="194">
        <f>IF(N192="snížená",J192,0)</f>
        <v>0</v>
      </c>
      <c r="BG192" s="194">
        <f>IF(N192="zákl. přenesená",J192,0)</f>
        <v>0</v>
      </c>
      <c r="BH192" s="194">
        <f>IF(N192="sníž. přenesená",J192,0)</f>
        <v>0</v>
      </c>
      <c r="BI192" s="194">
        <f>IF(N192="nulová",J192,0)</f>
        <v>0</v>
      </c>
      <c r="BJ192" s="20" t="s">
        <v>81</v>
      </c>
      <c r="BK192" s="194">
        <f>ROUND(I192*H192,2)</f>
        <v>0</v>
      </c>
      <c r="BL192" s="20" t="s">
        <v>272</v>
      </c>
      <c r="BM192" s="193" t="s">
        <v>580</v>
      </c>
    </row>
    <row r="193" spans="1:65" s="13" customFormat="1" ht="11.25">
      <c r="B193" s="200"/>
      <c r="C193" s="201"/>
      <c r="D193" s="202" t="s">
        <v>176</v>
      </c>
      <c r="E193" s="203" t="s">
        <v>21</v>
      </c>
      <c r="F193" s="204" t="s">
        <v>1183</v>
      </c>
      <c r="G193" s="201"/>
      <c r="H193" s="205">
        <v>228</v>
      </c>
      <c r="I193" s="206"/>
      <c r="J193" s="201"/>
      <c r="K193" s="201"/>
      <c r="L193" s="207"/>
      <c r="M193" s="208"/>
      <c r="N193" s="209"/>
      <c r="O193" s="209"/>
      <c r="P193" s="209"/>
      <c r="Q193" s="209"/>
      <c r="R193" s="209"/>
      <c r="S193" s="209"/>
      <c r="T193" s="210"/>
      <c r="AT193" s="211" t="s">
        <v>176</v>
      </c>
      <c r="AU193" s="211" t="s">
        <v>83</v>
      </c>
      <c r="AV193" s="13" t="s">
        <v>83</v>
      </c>
      <c r="AW193" s="13" t="s">
        <v>34</v>
      </c>
      <c r="AX193" s="13" t="s">
        <v>73</v>
      </c>
      <c r="AY193" s="211" t="s">
        <v>165</v>
      </c>
    </row>
    <row r="194" spans="1:65" s="15" customFormat="1" ht="11.25">
      <c r="B194" s="223"/>
      <c r="C194" s="224"/>
      <c r="D194" s="202" t="s">
        <v>176</v>
      </c>
      <c r="E194" s="225" t="s">
        <v>21</v>
      </c>
      <c r="F194" s="226" t="s">
        <v>186</v>
      </c>
      <c r="G194" s="224"/>
      <c r="H194" s="227">
        <v>228</v>
      </c>
      <c r="I194" s="228"/>
      <c r="J194" s="224"/>
      <c r="K194" s="224"/>
      <c r="L194" s="229"/>
      <c r="M194" s="230"/>
      <c r="N194" s="231"/>
      <c r="O194" s="231"/>
      <c r="P194" s="231"/>
      <c r="Q194" s="231"/>
      <c r="R194" s="231"/>
      <c r="S194" s="231"/>
      <c r="T194" s="232"/>
      <c r="AT194" s="233" t="s">
        <v>176</v>
      </c>
      <c r="AU194" s="233" t="s">
        <v>83</v>
      </c>
      <c r="AV194" s="15" t="s">
        <v>172</v>
      </c>
      <c r="AW194" s="15" t="s">
        <v>34</v>
      </c>
      <c r="AX194" s="15" t="s">
        <v>81</v>
      </c>
      <c r="AY194" s="233" t="s">
        <v>165</v>
      </c>
    </row>
    <row r="195" spans="1:65" s="2" customFormat="1" ht="16.5" customHeight="1">
      <c r="A195" s="37"/>
      <c r="B195" s="38"/>
      <c r="C195" s="182" t="s">
        <v>392</v>
      </c>
      <c r="D195" s="182" t="s">
        <v>167</v>
      </c>
      <c r="E195" s="183" t="s">
        <v>392</v>
      </c>
      <c r="F195" s="184" t="s">
        <v>1184</v>
      </c>
      <c r="G195" s="185" t="s">
        <v>124</v>
      </c>
      <c r="H195" s="186">
        <v>200</v>
      </c>
      <c r="I195" s="187"/>
      <c r="J195" s="188">
        <f>ROUND(I195*H195,2)</f>
        <v>0</v>
      </c>
      <c r="K195" s="184" t="s">
        <v>366</v>
      </c>
      <c r="L195" s="42"/>
      <c r="M195" s="189" t="s">
        <v>21</v>
      </c>
      <c r="N195" s="190" t="s">
        <v>44</v>
      </c>
      <c r="O195" s="67"/>
      <c r="P195" s="191">
        <f>O195*H195</f>
        <v>0</v>
      </c>
      <c r="Q195" s="191">
        <v>0</v>
      </c>
      <c r="R195" s="191">
        <f>Q195*H195</f>
        <v>0</v>
      </c>
      <c r="S195" s="191">
        <v>0</v>
      </c>
      <c r="T195" s="192">
        <f>S195*H195</f>
        <v>0</v>
      </c>
      <c r="U195" s="37"/>
      <c r="V195" s="37"/>
      <c r="W195" s="37"/>
      <c r="X195" s="37"/>
      <c r="Y195" s="37"/>
      <c r="Z195" s="37"/>
      <c r="AA195" s="37"/>
      <c r="AB195" s="37"/>
      <c r="AC195" s="37"/>
      <c r="AD195" s="37"/>
      <c r="AE195" s="37"/>
      <c r="AR195" s="193" t="s">
        <v>272</v>
      </c>
      <c r="AT195" s="193" t="s">
        <v>167</v>
      </c>
      <c r="AU195" s="193" t="s">
        <v>83</v>
      </c>
      <c r="AY195" s="20" t="s">
        <v>165</v>
      </c>
      <c r="BE195" s="194">
        <f>IF(N195="základní",J195,0)</f>
        <v>0</v>
      </c>
      <c r="BF195" s="194">
        <f>IF(N195="snížená",J195,0)</f>
        <v>0</v>
      </c>
      <c r="BG195" s="194">
        <f>IF(N195="zákl. přenesená",J195,0)</f>
        <v>0</v>
      </c>
      <c r="BH195" s="194">
        <f>IF(N195="sníž. přenesená",J195,0)</f>
        <v>0</v>
      </c>
      <c r="BI195" s="194">
        <f>IF(N195="nulová",J195,0)</f>
        <v>0</v>
      </c>
      <c r="BJ195" s="20" t="s">
        <v>81</v>
      </c>
      <c r="BK195" s="194">
        <f>ROUND(I195*H195,2)</f>
        <v>0</v>
      </c>
      <c r="BL195" s="20" t="s">
        <v>272</v>
      </c>
      <c r="BM195" s="193" t="s">
        <v>591</v>
      </c>
    </row>
    <row r="196" spans="1:65" s="13" customFormat="1" ht="11.25">
      <c r="B196" s="200"/>
      <c r="C196" s="201"/>
      <c r="D196" s="202" t="s">
        <v>176</v>
      </c>
      <c r="E196" s="203" t="s">
        <v>21</v>
      </c>
      <c r="F196" s="204" t="s">
        <v>1185</v>
      </c>
      <c r="G196" s="201"/>
      <c r="H196" s="205">
        <v>200</v>
      </c>
      <c r="I196" s="206"/>
      <c r="J196" s="201"/>
      <c r="K196" s="201"/>
      <c r="L196" s="207"/>
      <c r="M196" s="208"/>
      <c r="N196" s="209"/>
      <c r="O196" s="209"/>
      <c r="P196" s="209"/>
      <c r="Q196" s="209"/>
      <c r="R196" s="209"/>
      <c r="S196" s="209"/>
      <c r="T196" s="210"/>
      <c r="AT196" s="211" t="s">
        <v>176</v>
      </c>
      <c r="AU196" s="211" t="s">
        <v>83</v>
      </c>
      <c r="AV196" s="13" t="s">
        <v>83</v>
      </c>
      <c r="AW196" s="13" t="s">
        <v>34</v>
      </c>
      <c r="AX196" s="13" t="s">
        <v>73</v>
      </c>
      <c r="AY196" s="211" t="s">
        <v>165</v>
      </c>
    </row>
    <row r="197" spans="1:65" s="15" customFormat="1" ht="11.25">
      <c r="B197" s="223"/>
      <c r="C197" s="224"/>
      <c r="D197" s="202" t="s">
        <v>176</v>
      </c>
      <c r="E197" s="225" t="s">
        <v>21</v>
      </c>
      <c r="F197" s="226" t="s">
        <v>186</v>
      </c>
      <c r="G197" s="224"/>
      <c r="H197" s="227">
        <v>200</v>
      </c>
      <c r="I197" s="228"/>
      <c r="J197" s="224"/>
      <c r="K197" s="224"/>
      <c r="L197" s="229"/>
      <c r="M197" s="230"/>
      <c r="N197" s="231"/>
      <c r="O197" s="231"/>
      <c r="P197" s="231"/>
      <c r="Q197" s="231"/>
      <c r="R197" s="231"/>
      <c r="S197" s="231"/>
      <c r="T197" s="232"/>
      <c r="AT197" s="233" t="s">
        <v>176</v>
      </c>
      <c r="AU197" s="233" t="s">
        <v>83</v>
      </c>
      <c r="AV197" s="15" t="s">
        <v>172</v>
      </c>
      <c r="AW197" s="15" t="s">
        <v>34</v>
      </c>
      <c r="AX197" s="15" t="s">
        <v>81</v>
      </c>
      <c r="AY197" s="233" t="s">
        <v>165</v>
      </c>
    </row>
    <row r="198" spans="1:65" s="2" customFormat="1" ht="16.5" customHeight="1">
      <c r="A198" s="37"/>
      <c r="B198" s="38"/>
      <c r="C198" s="182" t="s">
        <v>396</v>
      </c>
      <c r="D198" s="182" t="s">
        <v>167</v>
      </c>
      <c r="E198" s="183" t="s">
        <v>396</v>
      </c>
      <c r="F198" s="184" t="s">
        <v>1186</v>
      </c>
      <c r="G198" s="185" t="s">
        <v>124</v>
      </c>
      <c r="H198" s="186">
        <v>50</v>
      </c>
      <c r="I198" s="187"/>
      <c r="J198" s="188">
        <f>ROUND(I198*H198,2)</f>
        <v>0</v>
      </c>
      <c r="K198" s="184" t="s">
        <v>366</v>
      </c>
      <c r="L198" s="42"/>
      <c r="M198" s="189" t="s">
        <v>21</v>
      </c>
      <c r="N198" s="190" t="s">
        <v>44</v>
      </c>
      <c r="O198" s="67"/>
      <c r="P198" s="191">
        <f>O198*H198</f>
        <v>0</v>
      </c>
      <c r="Q198" s="191">
        <v>0</v>
      </c>
      <c r="R198" s="191">
        <f>Q198*H198</f>
        <v>0</v>
      </c>
      <c r="S198" s="191">
        <v>0</v>
      </c>
      <c r="T198" s="192">
        <f>S198*H198</f>
        <v>0</v>
      </c>
      <c r="U198" s="37"/>
      <c r="V198" s="37"/>
      <c r="W198" s="37"/>
      <c r="X198" s="37"/>
      <c r="Y198" s="37"/>
      <c r="Z198" s="37"/>
      <c r="AA198" s="37"/>
      <c r="AB198" s="37"/>
      <c r="AC198" s="37"/>
      <c r="AD198" s="37"/>
      <c r="AE198" s="37"/>
      <c r="AR198" s="193" t="s">
        <v>272</v>
      </c>
      <c r="AT198" s="193" t="s">
        <v>167</v>
      </c>
      <c r="AU198" s="193" t="s">
        <v>83</v>
      </c>
      <c r="AY198" s="20" t="s">
        <v>165</v>
      </c>
      <c r="BE198" s="194">
        <f>IF(N198="základní",J198,0)</f>
        <v>0</v>
      </c>
      <c r="BF198" s="194">
        <f>IF(N198="snížená",J198,0)</f>
        <v>0</v>
      </c>
      <c r="BG198" s="194">
        <f>IF(N198="zákl. přenesená",J198,0)</f>
        <v>0</v>
      </c>
      <c r="BH198" s="194">
        <f>IF(N198="sníž. přenesená",J198,0)</f>
        <v>0</v>
      </c>
      <c r="BI198" s="194">
        <f>IF(N198="nulová",J198,0)</f>
        <v>0</v>
      </c>
      <c r="BJ198" s="20" t="s">
        <v>81</v>
      </c>
      <c r="BK198" s="194">
        <f>ROUND(I198*H198,2)</f>
        <v>0</v>
      </c>
      <c r="BL198" s="20" t="s">
        <v>272</v>
      </c>
      <c r="BM198" s="193" t="s">
        <v>601</v>
      </c>
    </row>
    <row r="199" spans="1:65" s="13" customFormat="1" ht="11.25">
      <c r="B199" s="200"/>
      <c r="C199" s="201"/>
      <c r="D199" s="202" t="s">
        <v>176</v>
      </c>
      <c r="E199" s="203" t="s">
        <v>21</v>
      </c>
      <c r="F199" s="204" t="s">
        <v>1187</v>
      </c>
      <c r="G199" s="201"/>
      <c r="H199" s="205">
        <v>50</v>
      </c>
      <c r="I199" s="206"/>
      <c r="J199" s="201"/>
      <c r="K199" s="201"/>
      <c r="L199" s="207"/>
      <c r="M199" s="208"/>
      <c r="N199" s="209"/>
      <c r="O199" s="209"/>
      <c r="P199" s="209"/>
      <c r="Q199" s="209"/>
      <c r="R199" s="209"/>
      <c r="S199" s="209"/>
      <c r="T199" s="210"/>
      <c r="AT199" s="211" t="s">
        <v>176</v>
      </c>
      <c r="AU199" s="211" t="s">
        <v>83</v>
      </c>
      <c r="AV199" s="13" t="s">
        <v>83</v>
      </c>
      <c r="AW199" s="13" t="s">
        <v>34</v>
      </c>
      <c r="AX199" s="13" t="s">
        <v>73</v>
      </c>
      <c r="AY199" s="211" t="s">
        <v>165</v>
      </c>
    </row>
    <row r="200" spans="1:65" s="15" customFormat="1" ht="11.25">
      <c r="B200" s="223"/>
      <c r="C200" s="224"/>
      <c r="D200" s="202" t="s">
        <v>176</v>
      </c>
      <c r="E200" s="225" t="s">
        <v>21</v>
      </c>
      <c r="F200" s="226" t="s">
        <v>186</v>
      </c>
      <c r="G200" s="224"/>
      <c r="H200" s="227">
        <v>50</v>
      </c>
      <c r="I200" s="228"/>
      <c r="J200" s="224"/>
      <c r="K200" s="224"/>
      <c r="L200" s="229"/>
      <c r="M200" s="230"/>
      <c r="N200" s="231"/>
      <c r="O200" s="231"/>
      <c r="P200" s="231"/>
      <c r="Q200" s="231"/>
      <c r="R200" s="231"/>
      <c r="S200" s="231"/>
      <c r="T200" s="232"/>
      <c r="AT200" s="233" t="s">
        <v>176</v>
      </c>
      <c r="AU200" s="233" t="s">
        <v>83</v>
      </c>
      <c r="AV200" s="15" t="s">
        <v>172</v>
      </c>
      <c r="AW200" s="15" t="s">
        <v>34</v>
      </c>
      <c r="AX200" s="15" t="s">
        <v>81</v>
      </c>
      <c r="AY200" s="233" t="s">
        <v>165</v>
      </c>
    </row>
    <row r="201" spans="1:65" s="2" customFormat="1" ht="16.5" customHeight="1">
      <c r="A201" s="37"/>
      <c r="B201" s="38"/>
      <c r="C201" s="182" t="s">
        <v>401</v>
      </c>
      <c r="D201" s="182" t="s">
        <v>167</v>
      </c>
      <c r="E201" s="183" t="s">
        <v>401</v>
      </c>
      <c r="F201" s="184" t="s">
        <v>1188</v>
      </c>
      <c r="G201" s="185" t="s">
        <v>583</v>
      </c>
      <c r="H201" s="186">
        <v>250</v>
      </c>
      <c r="I201" s="187"/>
      <c r="J201" s="188">
        <f>ROUND(I201*H201,2)</f>
        <v>0</v>
      </c>
      <c r="K201" s="184" t="s">
        <v>366</v>
      </c>
      <c r="L201" s="42"/>
      <c r="M201" s="189" t="s">
        <v>21</v>
      </c>
      <c r="N201" s="190" t="s">
        <v>44</v>
      </c>
      <c r="O201" s="67"/>
      <c r="P201" s="191">
        <f>O201*H201</f>
        <v>0</v>
      </c>
      <c r="Q201" s="191">
        <v>0</v>
      </c>
      <c r="R201" s="191">
        <f>Q201*H201</f>
        <v>0</v>
      </c>
      <c r="S201" s="191">
        <v>0</v>
      </c>
      <c r="T201" s="192">
        <f>S201*H201</f>
        <v>0</v>
      </c>
      <c r="U201" s="37"/>
      <c r="V201" s="37"/>
      <c r="W201" s="37"/>
      <c r="X201" s="37"/>
      <c r="Y201" s="37"/>
      <c r="Z201" s="37"/>
      <c r="AA201" s="37"/>
      <c r="AB201" s="37"/>
      <c r="AC201" s="37"/>
      <c r="AD201" s="37"/>
      <c r="AE201" s="37"/>
      <c r="AR201" s="193" t="s">
        <v>272</v>
      </c>
      <c r="AT201" s="193" t="s">
        <v>167</v>
      </c>
      <c r="AU201" s="193" t="s">
        <v>83</v>
      </c>
      <c r="AY201" s="20" t="s">
        <v>165</v>
      </c>
      <c r="BE201" s="194">
        <f>IF(N201="základní",J201,0)</f>
        <v>0</v>
      </c>
      <c r="BF201" s="194">
        <f>IF(N201="snížená",J201,0)</f>
        <v>0</v>
      </c>
      <c r="BG201" s="194">
        <f>IF(N201="zákl. přenesená",J201,0)</f>
        <v>0</v>
      </c>
      <c r="BH201" s="194">
        <f>IF(N201="sníž. přenesená",J201,0)</f>
        <v>0</v>
      </c>
      <c r="BI201" s="194">
        <f>IF(N201="nulová",J201,0)</f>
        <v>0</v>
      </c>
      <c r="BJ201" s="20" t="s">
        <v>81</v>
      </c>
      <c r="BK201" s="194">
        <f>ROUND(I201*H201,2)</f>
        <v>0</v>
      </c>
      <c r="BL201" s="20" t="s">
        <v>272</v>
      </c>
      <c r="BM201" s="193" t="s">
        <v>611</v>
      </c>
    </row>
    <row r="202" spans="1:65" s="13" customFormat="1" ht="11.25">
      <c r="B202" s="200"/>
      <c r="C202" s="201"/>
      <c r="D202" s="202" t="s">
        <v>176</v>
      </c>
      <c r="E202" s="203" t="s">
        <v>21</v>
      </c>
      <c r="F202" s="204" t="s">
        <v>1189</v>
      </c>
      <c r="G202" s="201"/>
      <c r="H202" s="205">
        <v>250</v>
      </c>
      <c r="I202" s="206"/>
      <c r="J202" s="201"/>
      <c r="K202" s="201"/>
      <c r="L202" s="207"/>
      <c r="M202" s="208"/>
      <c r="N202" s="209"/>
      <c r="O202" s="209"/>
      <c r="P202" s="209"/>
      <c r="Q202" s="209"/>
      <c r="R202" s="209"/>
      <c r="S202" s="209"/>
      <c r="T202" s="210"/>
      <c r="AT202" s="211" t="s">
        <v>176</v>
      </c>
      <c r="AU202" s="211" t="s">
        <v>83</v>
      </c>
      <c r="AV202" s="13" t="s">
        <v>83</v>
      </c>
      <c r="AW202" s="13" t="s">
        <v>34</v>
      </c>
      <c r="AX202" s="13" t="s">
        <v>73</v>
      </c>
      <c r="AY202" s="211" t="s">
        <v>165</v>
      </c>
    </row>
    <row r="203" spans="1:65" s="15" customFormat="1" ht="11.25">
      <c r="B203" s="223"/>
      <c r="C203" s="224"/>
      <c r="D203" s="202" t="s">
        <v>176</v>
      </c>
      <c r="E203" s="225" t="s">
        <v>21</v>
      </c>
      <c r="F203" s="226" t="s">
        <v>186</v>
      </c>
      <c r="G203" s="224"/>
      <c r="H203" s="227">
        <v>250</v>
      </c>
      <c r="I203" s="228"/>
      <c r="J203" s="224"/>
      <c r="K203" s="224"/>
      <c r="L203" s="229"/>
      <c r="M203" s="230"/>
      <c r="N203" s="231"/>
      <c r="O203" s="231"/>
      <c r="P203" s="231"/>
      <c r="Q203" s="231"/>
      <c r="R203" s="231"/>
      <c r="S203" s="231"/>
      <c r="T203" s="232"/>
      <c r="AT203" s="233" t="s">
        <v>176</v>
      </c>
      <c r="AU203" s="233" t="s">
        <v>83</v>
      </c>
      <c r="AV203" s="15" t="s">
        <v>172</v>
      </c>
      <c r="AW203" s="15" t="s">
        <v>34</v>
      </c>
      <c r="AX203" s="15" t="s">
        <v>81</v>
      </c>
      <c r="AY203" s="233" t="s">
        <v>165</v>
      </c>
    </row>
    <row r="204" spans="1:65" s="2" customFormat="1" ht="16.5" customHeight="1">
      <c r="A204" s="37"/>
      <c r="B204" s="38"/>
      <c r="C204" s="182" t="s">
        <v>409</v>
      </c>
      <c r="D204" s="182" t="s">
        <v>167</v>
      </c>
      <c r="E204" s="183" t="s">
        <v>409</v>
      </c>
      <c r="F204" s="184" t="s">
        <v>1190</v>
      </c>
      <c r="G204" s="185" t="s">
        <v>583</v>
      </c>
      <c r="H204" s="186">
        <v>24</v>
      </c>
      <c r="I204" s="187"/>
      <c r="J204" s="188">
        <f>ROUND(I204*H204,2)</f>
        <v>0</v>
      </c>
      <c r="K204" s="184" t="s">
        <v>366</v>
      </c>
      <c r="L204" s="42"/>
      <c r="M204" s="189" t="s">
        <v>21</v>
      </c>
      <c r="N204" s="190" t="s">
        <v>44</v>
      </c>
      <c r="O204" s="67"/>
      <c r="P204" s="191">
        <f>O204*H204</f>
        <v>0</v>
      </c>
      <c r="Q204" s="191">
        <v>0</v>
      </c>
      <c r="R204" s="191">
        <f>Q204*H204</f>
        <v>0</v>
      </c>
      <c r="S204" s="191">
        <v>0</v>
      </c>
      <c r="T204" s="192">
        <f>S204*H204</f>
        <v>0</v>
      </c>
      <c r="U204" s="37"/>
      <c r="V204" s="37"/>
      <c r="W204" s="37"/>
      <c r="X204" s="37"/>
      <c r="Y204" s="37"/>
      <c r="Z204" s="37"/>
      <c r="AA204" s="37"/>
      <c r="AB204" s="37"/>
      <c r="AC204" s="37"/>
      <c r="AD204" s="37"/>
      <c r="AE204" s="37"/>
      <c r="AR204" s="193" t="s">
        <v>272</v>
      </c>
      <c r="AT204" s="193" t="s">
        <v>167</v>
      </c>
      <c r="AU204" s="193" t="s">
        <v>83</v>
      </c>
      <c r="AY204" s="20" t="s">
        <v>165</v>
      </c>
      <c r="BE204" s="194">
        <f>IF(N204="základní",J204,0)</f>
        <v>0</v>
      </c>
      <c r="BF204" s="194">
        <f>IF(N204="snížená",J204,0)</f>
        <v>0</v>
      </c>
      <c r="BG204" s="194">
        <f>IF(N204="zákl. přenesená",J204,0)</f>
        <v>0</v>
      </c>
      <c r="BH204" s="194">
        <f>IF(N204="sníž. přenesená",J204,0)</f>
        <v>0</v>
      </c>
      <c r="BI204" s="194">
        <f>IF(N204="nulová",J204,0)</f>
        <v>0</v>
      </c>
      <c r="BJ204" s="20" t="s">
        <v>81</v>
      </c>
      <c r="BK204" s="194">
        <f>ROUND(I204*H204,2)</f>
        <v>0</v>
      </c>
      <c r="BL204" s="20" t="s">
        <v>272</v>
      </c>
      <c r="BM204" s="193" t="s">
        <v>626</v>
      </c>
    </row>
    <row r="205" spans="1:65" s="13" customFormat="1" ht="11.25">
      <c r="B205" s="200"/>
      <c r="C205" s="201"/>
      <c r="D205" s="202" t="s">
        <v>176</v>
      </c>
      <c r="E205" s="203" t="s">
        <v>21</v>
      </c>
      <c r="F205" s="204" t="s">
        <v>1191</v>
      </c>
      <c r="G205" s="201"/>
      <c r="H205" s="205">
        <v>24</v>
      </c>
      <c r="I205" s="206"/>
      <c r="J205" s="201"/>
      <c r="K205" s="201"/>
      <c r="L205" s="207"/>
      <c r="M205" s="208"/>
      <c r="N205" s="209"/>
      <c r="O205" s="209"/>
      <c r="P205" s="209"/>
      <c r="Q205" s="209"/>
      <c r="R205" s="209"/>
      <c r="S205" s="209"/>
      <c r="T205" s="210"/>
      <c r="AT205" s="211" t="s">
        <v>176</v>
      </c>
      <c r="AU205" s="211" t="s">
        <v>83</v>
      </c>
      <c r="AV205" s="13" t="s">
        <v>83</v>
      </c>
      <c r="AW205" s="13" t="s">
        <v>34</v>
      </c>
      <c r="AX205" s="13" t="s">
        <v>73</v>
      </c>
      <c r="AY205" s="211" t="s">
        <v>165</v>
      </c>
    </row>
    <row r="206" spans="1:65" s="15" customFormat="1" ht="11.25">
      <c r="B206" s="223"/>
      <c r="C206" s="224"/>
      <c r="D206" s="202" t="s">
        <v>176</v>
      </c>
      <c r="E206" s="225" t="s">
        <v>21</v>
      </c>
      <c r="F206" s="226" t="s">
        <v>186</v>
      </c>
      <c r="G206" s="224"/>
      <c r="H206" s="227">
        <v>24</v>
      </c>
      <c r="I206" s="228"/>
      <c r="J206" s="224"/>
      <c r="K206" s="224"/>
      <c r="L206" s="229"/>
      <c r="M206" s="230"/>
      <c r="N206" s="231"/>
      <c r="O206" s="231"/>
      <c r="P206" s="231"/>
      <c r="Q206" s="231"/>
      <c r="R206" s="231"/>
      <c r="S206" s="231"/>
      <c r="T206" s="232"/>
      <c r="AT206" s="233" t="s">
        <v>176</v>
      </c>
      <c r="AU206" s="233" t="s">
        <v>83</v>
      </c>
      <c r="AV206" s="15" t="s">
        <v>172</v>
      </c>
      <c r="AW206" s="15" t="s">
        <v>34</v>
      </c>
      <c r="AX206" s="15" t="s">
        <v>81</v>
      </c>
      <c r="AY206" s="233" t="s">
        <v>165</v>
      </c>
    </row>
    <row r="207" spans="1:65" s="2" customFormat="1" ht="16.5" customHeight="1">
      <c r="A207" s="37"/>
      <c r="B207" s="38"/>
      <c r="C207" s="182" t="s">
        <v>414</v>
      </c>
      <c r="D207" s="182" t="s">
        <v>167</v>
      </c>
      <c r="E207" s="183" t="s">
        <v>414</v>
      </c>
      <c r="F207" s="184" t="s">
        <v>1192</v>
      </c>
      <c r="G207" s="185" t="s">
        <v>583</v>
      </c>
      <c r="H207" s="186">
        <v>2</v>
      </c>
      <c r="I207" s="187"/>
      <c r="J207" s="188">
        <f>ROUND(I207*H207,2)</f>
        <v>0</v>
      </c>
      <c r="K207" s="184" t="s">
        <v>366</v>
      </c>
      <c r="L207" s="42"/>
      <c r="M207" s="189" t="s">
        <v>21</v>
      </c>
      <c r="N207" s="190" t="s">
        <v>44</v>
      </c>
      <c r="O207" s="67"/>
      <c r="P207" s="191">
        <f>O207*H207</f>
        <v>0</v>
      </c>
      <c r="Q207" s="191">
        <v>0</v>
      </c>
      <c r="R207" s="191">
        <f>Q207*H207</f>
        <v>0</v>
      </c>
      <c r="S207" s="191">
        <v>0</v>
      </c>
      <c r="T207" s="192">
        <f>S207*H207</f>
        <v>0</v>
      </c>
      <c r="U207" s="37"/>
      <c r="V207" s="37"/>
      <c r="W207" s="37"/>
      <c r="X207" s="37"/>
      <c r="Y207" s="37"/>
      <c r="Z207" s="37"/>
      <c r="AA207" s="37"/>
      <c r="AB207" s="37"/>
      <c r="AC207" s="37"/>
      <c r="AD207" s="37"/>
      <c r="AE207" s="37"/>
      <c r="AR207" s="193" t="s">
        <v>272</v>
      </c>
      <c r="AT207" s="193" t="s">
        <v>167</v>
      </c>
      <c r="AU207" s="193" t="s">
        <v>83</v>
      </c>
      <c r="AY207" s="20" t="s">
        <v>165</v>
      </c>
      <c r="BE207" s="194">
        <f>IF(N207="základní",J207,0)</f>
        <v>0</v>
      </c>
      <c r="BF207" s="194">
        <f>IF(N207="snížená",J207,0)</f>
        <v>0</v>
      </c>
      <c r="BG207" s="194">
        <f>IF(N207="zákl. přenesená",J207,0)</f>
        <v>0</v>
      </c>
      <c r="BH207" s="194">
        <f>IF(N207="sníž. přenesená",J207,0)</f>
        <v>0</v>
      </c>
      <c r="BI207" s="194">
        <f>IF(N207="nulová",J207,0)</f>
        <v>0</v>
      </c>
      <c r="BJ207" s="20" t="s">
        <v>81</v>
      </c>
      <c r="BK207" s="194">
        <f>ROUND(I207*H207,2)</f>
        <v>0</v>
      </c>
      <c r="BL207" s="20" t="s">
        <v>272</v>
      </c>
      <c r="BM207" s="193" t="s">
        <v>638</v>
      </c>
    </row>
    <row r="208" spans="1:65" s="13" customFormat="1" ht="11.25">
      <c r="B208" s="200"/>
      <c r="C208" s="201"/>
      <c r="D208" s="202" t="s">
        <v>176</v>
      </c>
      <c r="E208" s="203" t="s">
        <v>21</v>
      </c>
      <c r="F208" s="204" t="s">
        <v>1149</v>
      </c>
      <c r="G208" s="201"/>
      <c r="H208" s="205">
        <v>2</v>
      </c>
      <c r="I208" s="206"/>
      <c r="J208" s="201"/>
      <c r="K208" s="201"/>
      <c r="L208" s="207"/>
      <c r="M208" s="208"/>
      <c r="N208" s="209"/>
      <c r="O208" s="209"/>
      <c r="P208" s="209"/>
      <c r="Q208" s="209"/>
      <c r="R208" s="209"/>
      <c r="S208" s="209"/>
      <c r="T208" s="210"/>
      <c r="AT208" s="211" t="s">
        <v>176</v>
      </c>
      <c r="AU208" s="211" t="s">
        <v>83</v>
      </c>
      <c r="AV208" s="13" t="s">
        <v>83</v>
      </c>
      <c r="AW208" s="13" t="s">
        <v>34</v>
      </c>
      <c r="AX208" s="13" t="s">
        <v>73</v>
      </c>
      <c r="AY208" s="211" t="s">
        <v>165</v>
      </c>
    </row>
    <row r="209" spans="1:65" s="15" customFormat="1" ht="11.25">
      <c r="B209" s="223"/>
      <c r="C209" s="224"/>
      <c r="D209" s="202" t="s">
        <v>176</v>
      </c>
      <c r="E209" s="225" t="s">
        <v>21</v>
      </c>
      <c r="F209" s="226" t="s">
        <v>186</v>
      </c>
      <c r="G209" s="224"/>
      <c r="H209" s="227">
        <v>2</v>
      </c>
      <c r="I209" s="228"/>
      <c r="J209" s="224"/>
      <c r="K209" s="224"/>
      <c r="L209" s="229"/>
      <c r="M209" s="230"/>
      <c r="N209" s="231"/>
      <c r="O209" s="231"/>
      <c r="P209" s="231"/>
      <c r="Q209" s="231"/>
      <c r="R209" s="231"/>
      <c r="S209" s="231"/>
      <c r="T209" s="232"/>
      <c r="AT209" s="233" t="s">
        <v>176</v>
      </c>
      <c r="AU209" s="233" t="s">
        <v>83</v>
      </c>
      <c r="AV209" s="15" t="s">
        <v>172</v>
      </c>
      <c r="AW209" s="15" t="s">
        <v>34</v>
      </c>
      <c r="AX209" s="15" t="s">
        <v>81</v>
      </c>
      <c r="AY209" s="233" t="s">
        <v>165</v>
      </c>
    </row>
    <row r="210" spans="1:65" s="2" customFormat="1" ht="16.5" customHeight="1">
      <c r="A210" s="37"/>
      <c r="B210" s="38"/>
      <c r="C210" s="182" t="s">
        <v>420</v>
      </c>
      <c r="D210" s="182" t="s">
        <v>167</v>
      </c>
      <c r="E210" s="183" t="s">
        <v>420</v>
      </c>
      <c r="F210" s="184" t="s">
        <v>1193</v>
      </c>
      <c r="G210" s="185" t="s">
        <v>583</v>
      </c>
      <c r="H210" s="186">
        <v>2</v>
      </c>
      <c r="I210" s="187"/>
      <c r="J210" s="188">
        <f>ROUND(I210*H210,2)</f>
        <v>0</v>
      </c>
      <c r="K210" s="184" t="s">
        <v>366</v>
      </c>
      <c r="L210" s="42"/>
      <c r="M210" s="189" t="s">
        <v>21</v>
      </c>
      <c r="N210" s="190" t="s">
        <v>44</v>
      </c>
      <c r="O210" s="67"/>
      <c r="P210" s="191">
        <f>O210*H210</f>
        <v>0</v>
      </c>
      <c r="Q210" s="191">
        <v>0</v>
      </c>
      <c r="R210" s="191">
        <f>Q210*H210</f>
        <v>0</v>
      </c>
      <c r="S210" s="191">
        <v>0</v>
      </c>
      <c r="T210" s="192">
        <f>S210*H210</f>
        <v>0</v>
      </c>
      <c r="U210" s="37"/>
      <c r="V210" s="37"/>
      <c r="W210" s="37"/>
      <c r="X210" s="37"/>
      <c r="Y210" s="37"/>
      <c r="Z210" s="37"/>
      <c r="AA210" s="37"/>
      <c r="AB210" s="37"/>
      <c r="AC210" s="37"/>
      <c r="AD210" s="37"/>
      <c r="AE210" s="37"/>
      <c r="AR210" s="193" t="s">
        <v>272</v>
      </c>
      <c r="AT210" s="193" t="s">
        <v>167</v>
      </c>
      <c r="AU210" s="193" t="s">
        <v>83</v>
      </c>
      <c r="AY210" s="20" t="s">
        <v>165</v>
      </c>
      <c r="BE210" s="194">
        <f>IF(N210="základní",J210,0)</f>
        <v>0</v>
      </c>
      <c r="BF210" s="194">
        <f>IF(N210="snížená",J210,0)</f>
        <v>0</v>
      </c>
      <c r="BG210" s="194">
        <f>IF(N210="zákl. přenesená",J210,0)</f>
        <v>0</v>
      </c>
      <c r="BH210" s="194">
        <f>IF(N210="sníž. přenesená",J210,0)</f>
        <v>0</v>
      </c>
      <c r="BI210" s="194">
        <f>IF(N210="nulová",J210,0)</f>
        <v>0</v>
      </c>
      <c r="BJ210" s="20" t="s">
        <v>81</v>
      </c>
      <c r="BK210" s="194">
        <f>ROUND(I210*H210,2)</f>
        <v>0</v>
      </c>
      <c r="BL210" s="20" t="s">
        <v>272</v>
      </c>
      <c r="BM210" s="193" t="s">
        <v>652</v>
      </c>
    </row>
    <row r="211" spans="1:65" s="13" customFormat="1" ht="11.25">
      <c r="B211" s="200"/>
      <c r="C211" s="201"/>
      <c r="D211" s="202" t="s">
        <v>176</v>
      </c>
      <c r="E211" s="203" t="s">
        <v>21</v>
      </c>
      <c r="F211" s="204" t="s">
        <v>1149</v>
      </c>
      <c r="G211" s="201"/>
      <c r="H211" s="205">
        <v>2</v>
      </c>
      <c r="I211" s="206"/>
      <c r="J211" s="201"/>
      <c r="K211" s="201"/>
      <c r="L211" s="207"/>
      <c r="M211" s="208"/>
      <c r="N211" s="209"/>
      <c r="O211" s="209"/>
      <c r="P211" s="209"/>
      <c r="Q211" s="209"/>
      <c r="R211" s="209"/>
      <c r="S211" s="209"/>
      <c r="T211" s="210"/>
      <c r="AT211" s="211" t="s">
        <v>176</v>
      </c>
      <c r="AU211" s="211" t="s">
        <v>83</v>
      </c>
      <c r="AV211" s="13" t="s">
        <v>83</v>
      </c>
      <c r="AW211" s="13" t="s">
        <v>34</v>
      </c>
      <c r="AX211" s="13" t="s">
        <v>73</v>
      </c>
      <c r="AY211" s="211" t="s">
        <v>165</v>
      </c>
    </row>
    <row r="212" spans="1:65" s="15" customFormat="1" ht="11.25">
      <c r="B212" s="223"/>
      <c r="C212" s="224"/>
      <c r="D212" s="202" t="s">
        <v>176</v>
      </c>
      <c r="E212" s="225" t="s">
        <v>21</v>
      </c>
      <c r="F212" s="226" t="s">
        <v>186</v>
      </c>
      <c r="G212" s="224"/>
      <c r="H212" s="227">
        <v>2</v>
      </c>
      <c r="I212" s="228"/>
      <c r="J212" s="224"/>
      <c r="K212" s="224"/>
      <c r="L212" s="229"/>
      <c r="M212" s="230"/>
      <c r="N212" s="231"/>
      <c r="O212" s="231"/>
      <c r="P212" s="231"/>
      <c r="Q212" s="231"/>
      <c r="R212" s="231"/>
      <c r="S212" s="231"/>
      <c r="T212" s="232"/>
      <c r="AT212" s="233" t="s">
        <v>176</v>
      </c>
      <c r="AU212" s="233" t="s">
        <v>83</v>
      </c>
      <c r="AV212" s="15" t="s">
        <v>172</v>
      </c>
      <c r="AW212" s="15" t="s">
        <v>34</v>
      </c>
      <c r="AX212" s="15" t="s">
        <v>81</v>
      </c>
      <c r="AY212" s="233" t="s">
        <v>165</v>
      </c>
    </row>
    <row r="213" spans="1:65" s="2" customFormat="1" ht="16.5" customHeight="1">
      <c r="A213" s="37"/>
      <c r="B213" s="38"/>
      <c r="C213" s="182" t="s">
        <v>424</v>
      </c>
      <c r="D213" s="182" t="s">
        <v>167</v>
      </c>
      <c r="E213" s="183" t="s">
        <v>424</v>
      </c>
      <c r="F213" s="184" t="s">
        <v>1194</v>
      </c>
      <c r="G213" s="185" t="s">
        <v>583</v>
      </c>
      <c r="H213" s="186">
        <v>4</v>
      </c>
      <c r="I213" s="187"/>
      <c r="J213" s="188">
        <f>ROUND(I213*H213,2)</f>
        <v>0</v>
      </c>
      <c r="K213" s="184" t="s">
        <v>366</v>
      </c>
      <c r="L213" s="42"/>
      <c r="M213" s="189" t="s">
        <v>21</v>
      </c>
      <c r="N213" s="190" t="s">
        <v>44</v>
      </c>
      <c r="O213" s="67"/>
      <c r="P213" s="191">
        <f>O213*H213</f>
        <v>0</v>
      </c>
      <c r="Q213" s="191">
        <v>0</v>
      </c>
      <c r="R213" s="191">
        <f>Q213*H213</f>
        <v>0</v>
      </c>
      <c r="S213" s="191">
        <v>0</v>
      </c>
      <c r="T213" s="192">
        <f>S213*H213</f>
        <v>0</v>
      </c>
      <c r="U213" s="37"/>
      <c r="V213" s="37"/>
      <c r="W213" s="37"/>
      <c r="X213" s="37"/>
      <c r="Y213" s="37"/>
      <c r="Z213" s="37"/>
      <c r="AA213" s="37"/>
      <c r="AB213" s="37"/>
      <c r="AC213" s="37"/>
      <c r="AD213" s="37"/>
      <c r="AE213" s="37"/>
      <c r="AR213" s="193" t="s">
        <v>272</v>
      </c>
      <c r="AT213" s="193" t="s">
        <v>167</v>
      </c>
      <c r="AU213" s="193" t="s">
        <v>83</v>
      </c>
      <c r="AY213" s="20" t="s">
        <v>165</v>
      </c>
      <c r="BE213" s="194">
        <f>IF(N213="základní",J213,0)</f>
        <v>0</v>
      </c>
      <c r="BF213" s="194">
        <f>IF(N213="snížená",J213,0)</f>
        <v>0</v>
      </c>
      <c r="BG213" s="194">
        <f>IF(N213="zákl. přenesená",J213,0)</f>
        <v>0</v>
      </c>
      <c r="BH213" s="194">
        <f>IF(N213="sníž. přenesená",J213,0)</f>
        <v>0</v>
      </c>
      <c r="BI213" s="194">
        <f>IF(N213="nulová",J213,0)</f>
        <v>0</v>
      </c>
      <c r="BJ213" s="20" t="s">
        <v>81</v>
      </c>
      <c r="BK213" s="194">
        <f>ROUND(I213*H213,2)</f>
        <v>0</v>
      </c>
      <c r="BL213" s="20" t="s">
        <v>272</v>
      </c>
      <c r="BM213" s="193" t="s">
        <v>663</v>
      </c>
    </row>
    <row r="214" spans="1:65" s="13" customFormat="1" ht="11.25">
      <c r="B214" s="200"/>
      <c r="C214" s="201"/>
      <c r="D214" s="202" t="s">
        <v>176</v>
      </c>
      <c r="E214" s="203" t="s">
        <v>21</v>
      </c>
      <c r="F214" s="204" t="s">
        <v>1195</v>
      </c>
      <c r="G214" s="201"/>
      <c r="H214" s="205">
        <v>4</v>
      </c>
      <c r="I214" s="206"/>
      <c r="J214" s="201"/>
      <c r="K214" s="201"/>
      <c r="L214" s="207"/>
      <c r="M214" s="208"/>
      <c r="N214" s="209"/>
      <c r="O214" s="209"/>
      <c r="P214" s="209"/>
      <c r="Q214" s="209"/>
      <c r="R214" s="209"/>
      <c r="S214" s="209"/>
      <c r="T214" s="210"/>
      <c r="AT214" s="211" t="s">
        <v>176</v>
      </c>
      <c r="AU214" s="211" t="s">
        <v>83</v>
      </c>
      <c r="AV214" s="13" t="s">
        <v>83</v>
      </c>
      <c r="AW214" s="13" t="s">
        <v>34</v>
      </c>
      <c r="AX214" s="13" t="s">
        <v>73</v>
      </c>
      <c r="AY214" s="211" t="s">
        <v>165</v>
      </c>
    </row>
    <row r="215" spans="1:65" s="15" customFormat="1" ht="11.25">
      <c r="B215" s="223"/>
      <c r="C215" s="224"/>
      <c r="D215" s="202" t="s">
        <v>176</v>
      </c>
      <c r="E215" s="225" t="s">
        <v>21</v>
      </c>
      <c r="F215" s="226" t="s">
        <v>186</v>
      </c>
      <c r="G215" s="224"/>
      <c r="H215" s="227">
        <v>4</v>
      </c>
      <c r="I215" s="228"/>
      <c r="J215" s="224"/>
      <c r="K215" s="224"/>
      <c r="L215" s="229"/>
      <c r="M215" s="230"/>
      <c r="N215" s="231"/>
      <c r="O215" s="231"/>
      <c r="P215" s="231"/>
      <c r="Q215" s="231"/>
      <c r="R215" s="231"/>
      <c r="S215" s="231"/>
      <c r="T215" s="232"/>
      <c r="AT215" s="233" t="s">
        <v>176</v>
      </c>
      <c r="AU215" s="233" t="s">
        <v>83</v>
      </c>
      <c r="AV215" s="15" t="s">
        <v>172</v>
      </c>
      <c r="AW215" s="15" t="s">
        <v>34</v>
      </c>
      <c r="AX215" s="15" t="s">
        <v>81</v>
      </c>
      <c r="AY215" s="233" t="s">
        <v>165</v>
      </c>
    </row>
    <row r="216" spans="1:65" s="2" customFormat="1" ht="16.5" customHeight="1">
      <c r="A216" s="37"/>
      <c r="B216" s="38"/>
      <c r="C216" s="182" t="s">
        <v>429</v>
      </c>
      <c r="D216" s="182" t="s">
        <v>167</v>
      </c>
      <c r="E216" s="183" t="s">
        <v>429</v>
      </c>
      <c r="F216" s="184" t="s">
        <v>1196</v>
      </c>
      <c r="G216" s="185" t="s">
        <v>389</v>
      </c>
      <c r="H216" s="186">
        <v>1</v>
      </c>
      <c r="I216" s="187"/>
      <c r="J216" s="188">
        <f>ROUND(I216*H216,2)</f>
        <v>0</v>
      </c>
      <c r="K216" s="184" t="s">
        <v>366</v>
      </c>
      <c r="L216" s="42"/>
      <c r="M216" s="189" t="s">
        <v>21</v>
      </c>
      <c r="N216" s="190" t="s">
        <v>44</v>
      </c>
      <c r="O216" s="67"/>
      <c r="P216" s="191">
        <f>O216*H216</f>
        <v>0</v>
      </c>
      <c r="Q216" s="191">
        <v>0</v>
      </c>
      <c r="R216" s="191">
        <f>Q216*H216</f>
        <v>0</v>
      </c>
      <c r="S216" s="191">
        <v>0</v>
      </c>
      <c r="T216" s="192">
        <f>S216*H216</f>
        <v>0</v>
      </c>
      <c r="U216" s="37"/>
      <c r="V216" s="37"/>
      <c r="W216" s="37"/>
      <c r="X216" s="37"/>
      <c r="Y216" s="37"/>
      <c r="Z216" s="37"/>
      <c r="AA216" s="37"/>
      <c r="AB216" s="37"/>
      <c r="AC216" s="37"/>
      <c r="AD216" s="37"/>
      <c r="AE216" s="37"/>
      <c r="AR216" s="193" t="s">
        <v>272</v>
      </c>
      <c r="AT216" s="193" t="s">
        <v>167</v>
      </c>
      <c r="AU216" s="193" t="s">
        <v>83</v>
      </c>
      <c r="AY216" s="20" t="s">
        <v>165</v>
      </c>
      <c r="BE216" s="194">
        <f>IF(N216="základní",J216,0)</f>
        <v>0</v>
      </c>
      <c r="BF216" s="194">
        <f>IF(N216="snížená",J216,0)</f>
        <v>0</v>
      </c>
      <c r="BG216" s="194">
        <f>IF(N216="zákl. přenesená",J216,0)</f>
        <v>0</v>
      </c>
      <c r="BH216" s="194">
        <f>IF(N216="sníž. přenesená",J216,0)</f>
        <v>0</v>
      </c>
      <c r="BI216" s="194">
        <f>IF(N216="nulová",J216,0)</f>
        <v>0</v>
      </c>
      <c r="BJ216" s="20" t="s">
        <v>81</v>
      </c>
      <c r="BK216" s="194">
        <f>ROUND(I216*H216,2)</f>
        <v>0</v>
      </c>
      <c r="BL216" s="20" t="s">
        <v>272</v>
      </c>
      <c r="BM216" s="193" t="s">
        <v>674</v>
      </c>
    </row>
    <row r="217" spans="1:65" s="13" customFormat="1" ht="11.25">
      <c r="B217" s="200"/>
      <c r="C217" s="201"/>
      <c r="D217" s="202" t="s">
        <v>176</v>
      </c>
      <c r="E217" s="203" t="s">
        <v>21</v>
      </c>
      <c r="F217" s="204" t="s">
        <v>1133</v>
      </c>
      <c r="G217" s="201"/>
      <c r="H217" s="205">
        <v>1</v>
      </c>
      <c r="I217" s="206"/>
      <c r="J217" s="201"/>
      <c r="K217" s="201"/>
      <c r="L217" s="207"/>
      <c r="M217" s="208"/>
      <c r="N217" s="209"/>
      <c r="O217" s="209"/>
      <c r="P217" s="209"/>
      <c r="Q217" s="209"/>
      <c r="R217" s="209"/>
      <c r="S217" s="209"/>
      <c r="T217" s="210"/>
      <c r="AT217" s="211" t="s">
        <v>176</v>
      </c>
      <c r="AU217" s="211" t="s">
        <v>83</v>
      </c>
      <c r="AV217" s="13" t="s">
        <v>83</v>
      </c>
      <c r="AW217" s="13" t="s">
        <v>34</v>
      </c>
      <c r="AX217" s="13" t="s">
        <v>73</v>
      </c>
      <c r="AY217" s="211" t="s">
        <v>165</v>
      </c>
    </row>
    <row r="218" spans="1:65" s="15" customFormat="1" ht="11.25">
      <c r="B218" s="223"/>
      <c r="C218" s="224"/>
      <c r="D218" s="202" t="s">
        <v>176</v>
      </c>
      <c r="E218" s="225" t="s">
        <v>21</v>
      </c>
      <c r="F218" s="226" t="s">
        <v>186</v>
      </c>
      <c r="G218" s="224"/>
      <c r="H218" s="227">
        <v>1</v>
      </c>
      <c r="I218" s="228"/>
      <c r="J218" s="224"/>
      <c r="K218" s="224"/>
      <c r="L218" s="229"/>
      <c r="M218" s="230"/>
      <c r="N218" s="231"/>
      <c r="O218" s="231"/>
      <c r="P218" s="231"/>
      <c r="Q218" s="231"/>
      <c r="R218" s="231"/>
      <c r="S218" s="231"/>
      <c r="T218" s="232"/>
      <c r="AT218" s="233" t="s">
        <v>176</v>
      </c>
      <c r="AU218" s="233" t="s">
        <v>83</v>
      </c>
      <c r="AV218" s="15" t="s">
        <v>172</v>
      </c>
      <c r="AW218" s="15" t="s">
        <v>34</v>
      </c>
      <c r="AX218" s="15" t="s">
        <v>81</v>
      </c>
      <c r="AY218" s="233" t="s">
        <v>165</v>
      </c>
    </row>
    <row r="219" spans="1:65" s="2" customFormat="1" ht="24.2" customHeight="1">
      <c r="A219" s="37"/>
      <c r="B219" s="38"/>
      <c r="C219" s="182" t="s">
        <v>433</v>
      </c>
      <c r="D219" s="182" t="s">
        <v>167</v>
      </c>
      <c r="E219" s="183" t="s">
        <v>433</v>
      </c>
      <c r="F219" s="184" t="s">
        <v>1197</v>
      </c>
      <c r="G219" s="185" t="s">
        <v>380</v>
      </c>
      <c r="H219" s="186">
        <v>5</v>
      </c>
      <c r="I219" s="187"/>
      <c r="J219" s="188">
        <f>ROUND(I219*H219,2)</f>
        <v>0</v>
      </c>
      <c r="K219" s="184" t="s">
        <v>366</v>
      </c>
      <c r="L219" s="42"/>
      <c r="M219" s="189" t="s">
        <v>21</v>
      </c>
      <c r="N219" s="190" t="s">
        <v>44</v>
      </c>
      <c r="O219" s="67"/>
      <c r="P219" s="191">
        <f>O219*H219</f>
        <v>0</v>
      </c>
      <c r="Q219" s="191">
        <v>0</v>
      </c>
      <c r="R219" s="191">
        <f>Q219*H219</f>
        <v>0</v>
      </c>
      <c r="S219" s="191">
        <v>0</v>
      </c>
      <c r="T219" s="192">
        <f>S219*H219</f>
        <v>0</v>
      </c>
      <c r="U219" s="37"/>
      <c r="V219" s="37"/>
      <c r="W219" s="37"/>
      <c r="X219" s="37"/>
      <c r="Y219" s="37"/>
      <c r="Z219" s="37"/>
      <c r="AA219" s="37"/>
      <c r="AB219" s="37"/>
      <c r="AC219" s="37"/>
      <c r="AD219" s="37"/>
      <c r="AE219" s="37"/>
      <c r="AR219" s="193" t="s">
        <v>272</v>
      </c>
      <c r="AT219" s="193" t="s">
        <v>167</v>
      </c>
      <c r="AU219" s="193" t="s">
        <v>83</v>
      </c>
      <c r="AY219" s="20" t="s">
        <v>165</v>
      </c>
      <c r="BE219" s="194">
        <f>IF(N219="základní",J219,0)</f>
        <v>0</v>
      </c>
      <c r="BF219" s="194">
        <f>IF(N219="snížená",J219,0)</f>
        <v>0</v>
      </c>
      <c r="BG219" s="194">
        <f>IF(N219="zákl. přenesená",J219,0)</f>
        <v>0</v>
      </c>
      <c r="BH219" s="194">
        <f>IF(N219="sníž. přenesená",J219,0)</f>
        <v>0</v>
      </c>
      <c r="BI219" s="194">
        <f>IF(N219="nulová",J219,0)</f>
        <v>0</v>
      </c>
      <c r="BJ219" s="20" t="s">
        <v>81</v>
      </c>
      <c r="BK219" s="194">
        <f>ROUND(I219*H219,2)</f>
        <v>0</v>
      </c>
      <c r="BL219" s="20" t="s">
        <v>272</v>
      </c>
      <c r="BM219" s="193" t="s">
        <v>688</v>
      </c>
    </row>
    <row r="220" spans="1:65" s="13" customFormat="1" ht="11.25">
      <c r="B220" s="200"/>
      <c r="C220" s="201"/>
      <c r="D220" s="202" t="s">
        <v>176</v>
      </c>
      <c r="E220" s="203" t="s">
        <v>21</v>
      </c>
      <c r="F220" s="204" t="s">
        <v>1164</v>
      </c>
      <c r="G220" s="201"/>
      <c r="H220" s="205">
        <v>5</v>
      </c>
      <c r="I220" s="206"/>
      <c r="J220" s="201"/>
      <c r="K220" s="201"/>
      <c r="L220" s="207"/>
      <c r="M220" s="208"/>
      <c r="N220" s="209"/>
      <c r="O220" s="209"/>
      <c r="P220" s="209"/>
      <c r="Q220" s="209"/>
      <c r="R220" s="209"/>
      <c r="S220" s="209"/>
      <c r="T220" s="210"/>
      <c r="AT220" s="211" t="s">
        <v>176</v>
      </c>
      <c r="AU220" s="211" t="s">
        <v>83</v>
      </c>
      <c r="AV220" s="13" t="s">
        <v>83</v>
      </c>
      <c r="AW220" s="13" t="s">
        <v>34</v>
      </c>
      <c r="AX220" s="13" t="s">
        <v>73</v>
      </c>
      <c r="AY220" s="211" t="s">
        <v>165</v>
      </c>
    </row>
    <row r="221" spans="1:65" s="15" customFormat="1" ht="11.25">
      <c r="B221" s="223"/>
      <c r="C221" s="224"/>
      <c r="D221" s="202" t="s">
        <v>176</v>
      </c>
      <c r="E221" s="225" t="s">
        <v>21</v>
      </c>
      <c r="F221" s="226" t="s">
        <v>186</v>
      </c>
      <c r="G221" s="224"/>
      <c r="H221" s="227">
        <v>5</v>
      </c>
      <c r="I221" s="228"/>
      <c r="J221" s="224"/>
      <c r="K221" s="224"/>
      <c r="L221" s="229"/>
      <c r="M221" s="230"/>
      <c r="N221" s="231"/>
      <c r="O221" s="231"/>
      <c r="P221" s="231"/>
      <c r="Q221" s="231"/>
      <c r="R221" s="231"/>
      <c r="S221" s="231"/>
      <c r="T221" s="232"/>
      <c r="AT221" s="233" t="s">
        <v>176</v>
      </c>
      <c r="AU221" s="233" t="s">
        <v>83</v>
      </c>
      <c r="AV221" s="15" t="s">
        <v>172</v>
      </c>
      <c r="AW221" s="15" t="s">
        <v>34</v>
      </c>
      <c r="AX221" s="15" t="s">
        <v>81</v>
      </c>
      <c r="AY221" s="233" t="s">
        <v>165</v>
      </c>
    </row>
    <row r="222" spans="1:65" s="2" customFormat="1" ht="33" customHeight="1">
      <c r="A222" s="37"/>
      <c r="B222" s="38"/>
      <c r="C222" s="182" t="s">
        <v>439</v>
      </c>
      <c r="D222" s="182" t="s">
        <v>167</v>
      </c>
      <c r="E222" s="183" t="s">
        <v>439</v>
      </c>
      <c r="F222" s="184" t="s">
        <v>1198</v>
      </c>
      <c r="G222" s="185" t="s">
        <v>380</v>
      </c>
      <c r="H222" s="186">
        <v>4</v>
      </c>
      <c r="I222" s="187"/>
      <c r="J222" s="188">
        <f>ROUND(I222*H222,2)</f>
        <v>0</v>
      </c>
      <c r="K222" s="184" t="s">
        <v>366</v>
      </c>
      <c r="L222" s="42"/>
      <c r="M222" s="189" t="s">
        <v>21</v>
      </c>
      <c r="N222" s="190" t="s">
        <v>44</v>
      </c>
      <c r="O222" s="67"/>
      <c r="P222" s="191">
        <f>O222*H222</f>
        <v>0</v>
      </c>
      <c r="Q222" s="191">
        <v>0</v>
      </c>
      <c r="R222" s="191">
        <f>Q222*H222</f>
        <v>0</v>
      </c>
      <c r="S222" s="191">
        <v>0</v>
      </c>
      <c r="T222" s="192">
        <f>S222*H222</f>
        <v>0</v>
      </c>
      <c r="U222" s="37"/>
      <c r="V222" s="37"/>
      <c r="W222" s="37"/>
      <c r="X222" s="37"/>
      <c r="Y222" s="37"/>
      <c r="Z222" s="37"/>
      <c r="AA222" s="37"/>
      <c r="AB222" s="37"/>
      <c r="AC222" s="37"/>
      <c r="AD222" s="37"/>
      <c r="AE222" s="37"/>
      <c r="AR222" s="193" t="s">
        <v>272</v>
      </c>
      <c r="AT222" s="193" t="s">
        <v>167</v>
      </c>
      <c r="AU222" s="193" t="s">
        <v>83</v>
      </c>
      <c r="AY222" s="20" t="s">
        <v>165</v>
      </c>
      <c r="BE222" s="194">
        <f>IF(N222="základní",J222,0)</f>
        <v>0</v>
      </c>
      <c r="BF222" s="194">
        <f>IF(N222="snížená",J222,0)</f>
        <v>0</v>
      </c>
      <c r="BG222" s="194">
        <f>IF(N222="zákl. přenesená",J222,0)</f>
        <v>0</v>
      </c>
      <c r="BH222" s="194">
        <f>IF(N222="sníž. přenesená",J222,0)</f>
        <v>0</v>
      </c>
      <c r="BI222" s="194">
        <f>IF(N222="nulová",J222,0)</f>
        <v>0</v>
      </c>
      <c r="BJ222" s="20" t="s">
        <v>81</v>
      </c>
      <c r="BK222" s="194">
        <f>ROUND(I222*H222,2)</f>
        <v>0</v>
      </c>
      <c r="BL222" s="20" t="s">
        <v>272</v>
      </c>
      <c r="BM222" s="193" t="s">
        <v>701</v>
      </c>
    </row>
    <row r="223" spans="1:65" s="13" customFormat="1" ht="11.25">
      <c r="B223" s="200"/>
      <c r="C223" s="201"/>
      <c r="D223" s="202" t="s">
        <v>176</v>
      </c>
      <c r="E223" s="203" t="s">
        <v>21</v>
      </c>
      <c r="F223" s="204" t="s">
        <v>1195</v>
      </c>
      <c r="G223" s="201"/>
      <c r="H223" s="205">
        <v>4</v>
      </c>
      <c r="I223" s="206"/>
      <c r="J223" s="201"/>
      <c r="K223" s="201"/>
      <c r="L223" s="207"/>
      <c r="M223" s="208"/>
      <c r="N223" s="209"/>
      <c r="O223" s="209"/>
      <c r="P223" s="209"/>
      <c r="Q223" s="209"/>
      <c r="R223" s="209"/>
      <c r="S223" s="209"/>
      <c r="T223" s="210"/>
      <c r="AT223" s="211" t="s">
        <v>176</v>
      </c>
      <c r="AU223" s="211" t="s">
        <v>83</v>
      </c>
      <c r="AV223" s="13" t="s">
        <v>83</v>
      </c>
      <c r="AW223" s="13" t="s">
        <v>34</v>
      </c>
      <c r="AX223" s="13" t="s">
        <v>73</v>
      </c>
      <c r="AY223" s="211" t="s">
        <v>165</v>
      </c>
    </row>
    <row r="224" spans="1:65" s="15" customFormat="1" ht="11.25">
      <c r="B224" s="223"/>
      <c r="C224" s="224"/>
      <c r="D224" s="202" t="s">
        <v>176</v>
      </c>
      <c r="E224" s="225" t="s">
        <v>21</v>
      </c>
      <c r="F224" s="226" t="s">
        <v>186</v>
      </c>
      <c r="G224" s="224"/>
      <c r="H224" s="227">
        <v>4</v>
      </c>
      <c r="I224" s="228"/>
      <c r="J224" s="224"/>
      <c r="K224" s="224"/>
      <c r="L224" s="229"/>
      <c r="M224" s="230"/>
      <c r="N224" s="231"/>
      <c r="O224" s="231"/>
      <c r="P224" s="231"/>
      <c r="Q224" s="231"/>
      <c r="R224" s="231"/>
      <c r="S224" s="231"/>
      <c r="T224" s="232"/>
      <c r="AT224" s="233" t="s">
        <v>176</v>
      </c>
      <c r="AU224" s="233" t="s">
        <v>83</v>
      </c>
      <c r="AV224" s="15" t="s">
        <v>172</v>
      </c>
      <c r="AW224" s="15" t="s">
        <v>34</v>
      </c>
      <c r="AX224" s="15" t="s">
        <v>81</v>
      </c>
      <c r="AY224" s="233" t="s">
        <v>165</v>
      </c>
    </row>
    <row r="225" spans="1:65" s="2" customFormat="1" ht="16.5" customHeight="1">
      <c r="A225" s="37"/>
      <c r="B225" s="38"/>
      <c r="C225" s="182" t="s">
        <v>445</v>
      </c>
      <c r="D225" s="182" t="s">
        <v>167</v>
      </c>
      <c r="E225" s="183" t="s">
        <v>445</v>
      </c>
      <c r="F225" s="184" t="s">
        <v>1199</v>
      </c>
      <c r="G225" s="185" t="s">
        <v>380</v>
      </c>
      <c r="H225" s="186">
        <v>5</v>
      </c>
      <c r="I225" s="187"/>
      <c r="J225" s="188">
        <f>ROUND(I225*H225,2)</f>
        <v>0</v>
      </c>
      <c r="K225" s="184" t="s">
        <v>366</v>
      </c>
      <c r="L225" s="42"/>
      <c r="M225" s="189" t="s">
        <v>21</v>
      </c>
      <c r="N225" s="190" t="s">
        <v>44</v>
      </c>
      <c r="O225" s="67"/>
      <c r="P225" s="191">
        <f>O225*H225</f>
        <v>0</v>
      </c>
      <c r="Q225" s="191">
        <v>0</v>
      </c>
      <c r="R225" s="191">
        <f>Q225*H225</f>
        <v>0</v>
      </c>
      <c r="S225" s="191">
        <v>0</v>
      </c>
      <c r="T225" s="192">
        <f>S225*H225</f>
        <v>0</v>
      </c>
      <c r="U225" s="37"/>
      <c r="V225" s="37"/>
      <c r="W225" s="37"/>
      <c r="X225" s="37"/>
      <c r="Y225" s="37"/>
      <c r="Z225" s="37"/>
      <c r="AA225" s="37"/>
      <c r="AB225" s="37"/>
      <c r="AC225" s="37"/>
      <c r="AD225" s="37"/>
      <c r="AE225" s="37"/>
      <c r="AR225" s="193" t="s">
        <v>272</v>
      </c>
      <c r="AT225" s="193" t="s">
        <v>167</v>
      </c>
      <c r="AU225" s="193" t="s">
        <v>83</v>
      </c>
      <c r="AY225" s="20" t="s">
        <v>165</v>
      </c>
      <c r="BE225" s="194">
        <f>IF(N225="základní",J225,0)</f>
        <v>0</v>
      </c>
      <c r="BF225" s="194">
        <f>IF(N225="snížená",J225,0)</f>
        <v>0</v>
      </c>
      <c r="BG225" s="194">
        <f>IF(N225="zákl. přenesená",J225,0)</f>
        <v>0</v>
      </c>
      <c r="BH225" s="194">
        <f>IF(N225="sníž. přenesená",J225,0)</f>
        <v>0</v>
      </c>
      <c r="BI225" s="194">
        <f>IF(N225="nulová",J225,0)</f>
        <v>0</v>
      </c>
      <c r="BJ225" s="20" t="s">
        <v>81</v>
      </c>
      <c r="BK225" s="194">
        <f>ROUND(I225*H225,2)</f>
        <v>0</v>
      </c>
      <c r="BL225" s="20" t="s">
        <v>272</v>
      </c>
      <c r="BM225" s="193" t="s">
        <v>709</v>
      </c>
    </row>
    <row r="226" spans="1:65" s="13" customFormat="1" ht="11.25">
      <c r="B226" s="200"/>
      <c r="C226" s="201"/>
      <c r="D226" s="202" t="s">
        <v>176</v>
      </c>
      <c r="E226" s="203" t="s">
        <v>21</v>
      </c>
      <c r="F226" s="204" t="s">
        <v>1164</v>
      </c>
      <c r="G226" s="201"/>
      <c r="H226" s="205">
        <v>5</v>
      </c>
      <c r="I226" s="206"/>
      <c r="J226" s="201"/>
      <c r="K226" s="201"/>
      <c r="L226" s="207"/>
      <c r="M226" s="208"/>
      <c r="N226" s="209"/>
      <c r="O226" s="209"/>
      <c r="P226" s="209"/>
      <c r="Q226" s="209"/>
      <c r="R226" s="209"/>
      <c r="S226" s="209"/>
      <c r="T226" s="210"/>
      <c r="AT226" s="211" t="s">
        <v>176</v>
      </c>
      <c r="AU226" s="211" t="s">
        <v>83</v>
      </c>
      <c r="AV226" s="13" t="s">
        <v>83</v>
      </c>
      <c r="AW226" s="13" t="s">
        <v>34</v>
      </c>
      <c r="AX226" s="13" t="s">
        <v>73</v>
      </c>
      <c r="AY226" s="211" t="s">
        <v>165</v>
      </c>
    </row>
    <row r="227" spans="1:65" s="15" customFormat="1" ht="11.25">
      <c r="B227" s="223"/>
      <c r="C227" s="224"/>
      <c r="D227" s="202" t="s">
        <v>176</v>
      </c>
      <c r="E227" s="225" t="s">
        <v>21</v>
      </c>
      <c r="F227" s="226" t="s">
        <v>186</v>
      </c>
      <c r="G227" s="224"/>
      <c r="H227" s="227">
        <v>5</v>
      </c>
      <c r="I227" s="228"/>
      <c r="J227" s="224"/>
      <c r="K227" s="224"/>
      <c r="L227" s="229"/>
      <c r="M227" s="230"/>
      <c r="N227" s="231"/>
      <c r="O227" s="231"/>
      <c r="P227" s="231"/>
      <c r="Q227" s="231"/>
      <c r="R227" s="231"/>
      <c r="S227" s="231"/>
      <c r="T227" s="232"/>
      <c r="AT227" s="233" t="s">
        <v>176</v>
      </c>
      <c r="AU227" s="233" t="s">
        <v>83</v>
      </c>
      <c r="AV227" s="15" t="s">
        <v>172</v>
      </c>
      <c r="AW227" s="15" t="s">
        <v>34</v>
      </c>
      <c r="AX227" s="15" t="s">
        <v>81</v>
      </c>
      <c r="AY227" s="233" t="s">
        <v>165</v>
      </c>
    </row>
    <row r="228" spans="1:65" s="12" customFormat="1" ht="22.9" customHeight="1">
      <c r="B228" s="166"/>
      <c r="C228" s="167"/>
      <c r="D228" s="168" t="s">
        <v>72</v>
      </c>
      <c r="E228" s="180" t="s">
        <v>1026</v>
      </c>
      <c r="F228" s="180" t="s">
        <v>1200</v>
      </c>
      <c r="G228" s="167"/>
      <c r="H228" s="167"/>
      <c r="I228" s="170"/>
      <c r="J228" s="181">
        <f>BK228</f>
        <v>0</v>
      </c>
      <c r="K228" s="167"/>
      <c r="L228" s="172"/>
      <c r="M228" s="173"/>
      <c r="N228" s="174"/>
      <c r="O228" s="174"/>
      <c r="P228" s="175">
        <f>SUM(P229:P236)</f>
        <v>0</v>
      </c>
      <c r="Q228" s="174"/>
      <c r="R228" s="175">
        <f>SUM(R229:R236)</f>
        <v>0</v>
      </c>
      <c r="S228" s="174"/>
      <c r="T228" s="176">
        <f>SUM(T229:T236)</f>
        <v>0</v>
      </c>
      <c r="AR228" s="177" t="s">
        <v>81</v>
      </c>
      <c r="AT228" s="178" t="s">
        <v>72</v>
      </c>
      <c r="AU228" s="178" t="s">
        <v>81</v>
      </c>
      <c r="AY228" s="177" t="s">
        <v>165</v>
      </c>
      <c r="BK228" s="179">
        <f>SUM(BK229:BK236)</f>
        <v>0</v>
      </c>
    </row>
    <row r="229" spans="1:65" s="2" customFormat="1" ht="16.5" customHeight="1">
      <c r="A229" s="37"/>
      <c r="B229" s="38"/>
      <c r="C229" s="182" t="s">
        <v>451</v>
      </c>
      <c r="D229" s="182" t="s">
        <v>167</v>
      </c>
      <c r="E229" s="183" t="s">
        <v>451</v>
      </c>
      <c r="F229" s="184" t="s">
        <v>1201</v>
      </c>
      <c r="G229" s="185" t="s">
        <v>583</v>
      </c>
      <c r="H229" s="186">
        <v>19</v>
      </c>
      <c r="I229" s="187"/>
      <c r="J229" s="188">
        <f t="shared" ref="J229:J236" si="0">ROUND(I229*H229,2)</f>
        <v>0</v>
      </c>
      <c r="K229" s="184" t="s">
        <v>366</v>
      </c>
      <c r="L229" s="42"/>
      <c r="M229" s="189" t="s">
        <v>21</v>
      </c>
      <c r="N229" s="190" t="s">
        <v>44</v>
      </c>
      <c r="O229" s="67"/>
      <c r="P229" s="191">
        <f t="shared" ref="P229:P236" si="1">O229*H229</f>
        <v>0</v>
      </c>
      <c r="Q229" s="191">
        <v>0</v>
      </c>
      <c r="R229" s="191">
        <f t="shared" ref="R229:R236" si="2">Q229*H229</f>
        <v>0</v>
      </c>
      <c r="S229" s="191">
        <v>0</v>
      </c>
      <c r="T229" s="192">
        <f t="shared" ref="T229:T236" si="3">S229*H229</f>
        <v>0</v>
      </c>
      <c r="U229" s="37"/>
      <c r="V229" s="37"/>
      <c r="W229" s="37"/>
      <c r="X229" s="37"/>
      <c r="Y229" s="37"/>
      <c r="Z229" s="37"/>
      <c r="AA229" s="37"/>
      <c r="AB229" s="37"/>
      <c r="AC229" s="37"/>
      <c r="AD229" s="37"/>
      <c r="AE229" s="37"/>
      <c r="AR229" s="193" t="s">
        <v>172</v>
      </c>
      <c r="AT229" s="193" t="s">
        <v>167</v>
      </c>
      <c r="AU229" s="193" t="s">
        <v>83</v>
      </c>
      <c r="AY229" s="20" t="s">
        <v>165</v>
      </c>
      <c r="BE229" s="194">
        <f t="shared" ref="BE229:BE236" si="4">IF(N229="základní",J229,0)</f>
        <v>0</v>
      </c>
      <c r="BF229" s="194">
        <f t="shared" ref="BF229:BF236" si="5">IF(N229="snížená",J229,0)</f>
        <v>0</v>
      </c>
      <c r="BG229" s="194">
        <f t="shared" ref="BG229:BG236" si="6">IF(N229="zákl. přenesená",J229,0)</f>
        <v>0</v>
      </c>
      <c r="BH229" s="194">
        <f t="shared" ref="BH229:BH236" si="7">IF(N229="sníž. přenesená",J229,0)</f>
        <v>0</v>
      </c>
      <c r="BI229" s="194">
        <f t="shared" ref="BI229:BI236" si="8">IF(N229="nulová",J229,0)</f>
        <v>0</v>
      </c>
      <c r="BJ229" s="20" t="s">
        <v>81</v>
      </c>
      <c r="BK229" s="194">
        <f t="shared" ref="BK229:BK236" si="9">ROUND(I229*H229,2)</f>
        <v>0</v>
      </c>
      <c r="BL229" s="20" t="s">
        <v>172</v>
      </c>
      <c r="BM229" s="193" t="s">
        <v>720</v>
      </c>
    </row>
    <row r="230" spans="1:65" s="2" customFormat="1" ht="16.5" customHeight="1">
      <c r="A230" s="37"/>
      <c r="B230" s="38"/>
      <c r="C230" s="182" t="s">
        <v>457</v>
      </c>
      <c r="D230" s="182" t="s">
        <v>167</v>
      </c>
      <c r="E230" s="183" t="s">
        <v>457</v>
      </c>
      <c r="F230" s="184" t="s">
        <v>1202</v>
      </c>
      <c r="G230" s="185" t="s">
        <v>389</v>
      </c>
      <c r="H230" s="186">
        <v>1</v>
      </c>
      <c r="I230" s="187"/>
      <c r="J230" s="188">
        <f t="shared" si="0"/>
        <v>0</v>
      </c>
      <c r="K230" s="184" t="s">
        <v>366</v>
      </c>
      <c r="L230" s="42"/>
      <c r="M230" s="189" t="s">
        <v>21</v>
      </c>
      <c r="N230" s="190" t="s">
        <v>44</v>
      </c>
      <c r="O230" s="67"/>
      <c r="P230" s="191">
        <f t="shared" si="1"/>
        <v>0</v>
      </c>
      <c r="Q230" s="191">
        <v>0</v>
      </c>
      <c r="R230" s="191">
        <f t="shared" si="2"/>
        <v>0</v>
      </c>
      <c r="S230" s="191">
        <v>0</v>
      </c>
      <c r="T230" s="192">
        <f t="shared" si="3"/>
        <v>0</v>
      </c>
      <c r="U230" s="37"/>
      <c r="V230" s="37"/>
      <c r="W230" s="37"/>
      <c r="X230" s="37"/>
      <c r="Y230" s="37"/>
      <c r="Z230" s="37"/>
      <c r="AA230" s="37"/>
      <c r="AB230" s="37"/>
      <c r="AC230" s="37"/>
      <c r="AD230" s="37"/>
      <c r="AE230" s="37"/>
      <c r="AR230" s="193" t="s">
        <v>172</v>
      </c>
      <c r="AT230" s="193" t="s">
        <v>167</v>
      </c>
      <c r="AU230" s="193" t="s">
        <v>83</v>
      </c>
      <c r="AY230" s="20" t="s">
        <v>165</v>
      </c>
      <c r="BE230" s="194">
        <f t="shared" si="4"/>
        <v>0</v>
      </c>
      <c r="BF230" s="194">
        <f t="shared" si="5"/>
        <v>0</v>
      </c>
      <c r="BG230" s="194">
        <f t="shared" si="6"/>
        <v>0</v>
      </c>
      <c r="BH230" s="194">
        <f t="shared" si="7"/>
        <v>0</v>
      </c>
      <c r="BI230" s="194">
        <f t="shared" si="8"/>
        <v>0</v>
      </c>
      <c r="BJ230" s="20" t="s">
        <v>81</v>
      </c>
      <c r="BK230" s="194">
        <f t="shared" si="9"/>
        <v>0</v>
      </c>
      <c r="BL230" s="20" t="s">
        <v>172</v>
      </c>
      <c r="BM230" s="193" t="s">
        <v>733</v>
      </c>
    </row>
    <row r="231" spans="1:65" s="2" customFormat="1" ht="16.5" customHeight="1">
      <c r="A231" s="37"/>
      <c r="B231" s="38"/>
      <c r="C231" s="182" t="s">
        <v>463</v>
      </c>
      <c r="D231" s="182" t="s">
        <v>167</v>
      </c>
      <c r="E231" s="183" t="s">
        <v>463</v>
      </c>
      <c r="F231" s="184" t="s">
        <v>1203</v>
      </c>
      <c r="G231" s="185" t="s">
        <v>389</v>
      </c>
      <c r="H231" s="186">
        <v>1</v>
      </c>
      <c r="I231" s="187"/>
      <c r="J231" s="188">
        <f t="shared" si="0"/>
        <v>0</v>
      </c>
      <c r="K231" s="184" t="s">
        <v>366</v>
      </c>
      <c r="L231" s="42"/>
      <c r="M231" s="189" t="s">
        <v>21</v>
      </c>
      <c r="N231" s="190" t="s">
        <v>44</v>
      </c>
      <c r="O231" s="67"/>
      <c r="P231" s="191">
        <f t="shared" si="1"/>
        <v>0</v>
      </c>
      <c r="Q231" s="191">
        <v>0</v>
      </c>
      <c r="R231" s="191">
        <f t="shared" si="2"/>
        <v>0</v>
      </c>
      <c r="S231" s="191">
        <v>0</v>
      </c>
      <c r="T231" s="192">
        <f t="shared" si="3"/>
        <v>0</v>
      </c>
      <c r="U231" s="37"/>
      <c r="V231" s="37"/>
      <c r="W231" s="37"/>
      <c r="X231" s="37"/>
      <c r="Y231" s="37"/>
      <c r="Z231" s="37"/>
      <c r="AA231" s="37"/>
      <c r="AB231" s="37"/>
      <c r="AC231" s="37"/>
      <c r="AD231" s="37"/>
      <c r="AE231" s="37"/>
      <c r="AR231" s="193" t="s">
        <v>172</v>
      </c>
      <c r="AT231" s="193" t="s">
        <v>167</v>
      </c>
      <c r="AU231" s="193" t="s">
        <v>83</v>
      </c>
      <c r="AY231" s="20" t="s">
        <v>165</v>
      </c>
      <c r="BE231" s="194">
        <f t="shared" si="4"/>
        <v>0</v>
      </c>
      <c r="BF231" s="194">
        <f t="shared" si="5"/>
        <v>0</v>
      </c>
      <c r="BG231" s="194">
        <f t="shared" si="6"/>
        <v>0</v>
      </c>
      <c r="BH231" s="194">
        <f t="shared" si="7"/>
        <v>0</v>
      </c>
      <c r="BI231" s="194">
        <f t="shared" si="8"/>
        <v>0</v>
      </c>
      <c r="BJ231" s="20" t="s">
        <v>81</v>
      </c>
      <c r="BK231" s="194">
        <f t="shared" si="9"/>
        <v>0</v>
      </c>
      <c r="BL231" s="20" t="s">
        <v>172</v>
      </c>
      <c r="BM231" s="193" t="s">
        <v>744</v>
      </c>
    </row>
    <row r="232" spans="1:65" s="2" customFormat="1" ht="16.5" customHeight="1">
      <c r="A232" s="37"/>
      <c r="B232" s="38"/>
      <c r="C232" s="182" t="s">
        <v>469</v>
      </c>
      <c r="D232" s="182" t="s">
        <v>167</v>
      </c>
      <c r="E232" s="183" t="s">
        <v>469</v>
      </c>
      <c r="F232" s="184" t="s">
        <v>1204</v>
      </c>
      <c r="G232" s="185" t="s">
        <v>389</v>
      </c>
      <c r="H232" s="186">
        <v>1</v>
      </c>
      <c r="I232" s="187"/>
      <c r="J232" s="188">
        <f t="shared" si="0"/>
        <v>0</v>
      </c>
      <c r="K232" s="184" t="s">
        <v>366</v>
      </c>
      <c r="L232" s="42"/>
      <c r="M232" s="189" t="s">
        <v>21</v>
      </c>
      <c r="N232" s="190" t="s">
        <v>44</v>
      </c>
      <c r="O232" s="67"/>
      <c r="P232" s="191">
        <f t="shared" si="1"/>
        <v>0</v>
      </c>
      <c r="Q232" s="191">
        <v>0</v>
      </c>
      <c r="R232" s="191">
        <f t="shared" si="2"/>
        <v>0</v>
      </c>
      <c r="S232" s="191">
        <v>0</v>
      </c>
      <c r="T232" s="192">
        <f t="shared" si="3"/>
        <v>0</v>
      </c>
      <c r="U232" s="37"/>
      <c r="V232" s="37"/>
      <c r="W232" s="37"/>
      <c r="X232" s="37"/>
      <c r="Y232" s="37"/>
      <c r="Z232" s="37"/>
      <c r="AA232" s="37"/>
      <c r="AB232" s="37"/>
      <c r="AC232" s="37"/>
      <c r="AD232" s="37"/>
      <c r="AE232" s="37"/>
      <c r="AR232" s="193" t="s">
        <v>172</v>
      </c>
      <c r="AT232" s="193" t="s">
        <v>167</v>
      </c>
      <c r="AU232" s="193" t="s">
        <v>83</v>
      </c>
      <c r="AY232" s="20" t="s">
        <v>165</v>
      </c>
      <c r="BE232" s="194">
        <f t="shared" si="4"/>
        <v>0</v>
      </c>
      <c r="BF232" s="194">
        <f t="shared" si="5"/>
        <v>0</v>
      </c>
      <c r="BG232" s="194">
        <f t="shared" si="6"/>
        <v>0</v>
      </c>
      <c r="BH232" s="194">
        <f t="shared" si="7"/>
        <v>0</v>
      </c>
      <c r="BI232" s="194">
        <f t="shared" si="8"/>
        <v>0</v>
      </c>
      <c r="BJ232" s="20" t="s">
        <v>81</v>
      </c>
      <c r="BK232" s="194">
        <f t="shared" si="9"/>
        <v>0</v>
      </c>
      <c r="BL232" s="20" t="s">
        <v>172</v>
      </c>
      <c r="BM232" s="193" t="s">
        <v>756</v>
      </c>
    </row>
    <row r="233" spans="1:65" s="2" customFormat="1" ht="16.5" customHeight="1">
      <c r="A233" s="37"/>
      <c r="B233" s="38"/>
      <c r="C233" s="182" t="s">
        <v>474</v>
      </c>
      <c r="D233" s="182" t="s">
        <v>167</v>
      </c>
      <c r="E233" s="183" t="s">
        <v>474</v>
      </c>
      <c r="F233" s="184" t="s">
        <v>1205</v>
      </c>
      <c r="G233" s="185" t="s">
        <v>389</v>
      </c>
      <c r="H233" s="186">
        <v>1</v>
      </c>
      <c r="I233" s="187"/>
      <c r="J233" s="188">
        <f t="shared" si="0"/>
        <v>0</v>
      </c>
      <c r="K233" s="184" t="s">
        <v>366</v>
      </c>
      <c r="L233" s="42"/>
      <c r="M233" s="189" t="s">
        <v>21</v>
      </c>
      <c r="N233" s="190" t="s">
        <v>44</v>
      </c>
      <c r="O233" s="67"/>
      <c r="P233" s="191">
        <f t="shared" si="1"/>
        <v>0</v>
      </c>
      <c r="Q233" s="191">
        <v>0</v>
      </c>
      <c r="R233" s="191">
        <f t="shared" si="2"/>
        <v>0</v>
      </c>
      <c r="S233" s="191">
        <v>0</v>
      </c>
      <c r="T233" s="192">
        <f t="shared" si="3"/>
        <v>0</v>
      </c>
      <c r="U233" s="37"/>
      <c r="V233" s="37"/>
      <c r="W233" s="37"/>
      <c r="X233" s="37"/>
      <c r="Y233" s="37"/>
      <c r="Z233" s="37"/>
      <c r="AA233" s="37"/>
      <c r="AB233" s="37"/>
      <c r="AC233" s="37"/>
      <c r="AD233" s="37"/>
      <c r="AE233" s="37"/>
      <c r="AR233" s="193" t="s">
        <v>172</v>
      </c>
      <c r="AT233" s="193" t="s">
        <v>167</v>
      </c>
      <c r="AU233" s="193" t="s">
        <v>83</v>
      </c>
      <c r="AY233" s="20" t="s">
        <v>165</v>
      </c>
      <c r="BE233" s="194">
        <f t="shared" si="4"/>
        <v>0</v>
      </c>
      <c r="BF233" s="194">
        <f t="shared" si="5"/>
        <v>0</v>
      </c>
      <c r="BG233" s="194">
        <f t="shared" si="6"/>
        <v>0</v>
      </c>
      <c r="BH233" s="194">
        <f t="shared" si="7"/>
        <v>0</v>
      </c>
      <c r="BI233" s="194">
        <f t="shared" si="8"/>
        <v>0</v>
      </c>
      <c r="BJ233" s="20" t="s">
        <v>81</v>
      </c>
      <c r="BK233" s="194">
        <f t="shared" si="9"/>
        <v>0</v>
      </c>
      <c r="BL233" s="20" t="s">
        <v>172</v>
      </c>
      <c r="BM233" s="193" t="s">
        <v>768</v>
      </c>
    </row>
    <row r="234" spans="1:65" s="2" customFormat="1" ht="16.5" customHeight="1">
      <c r="A234" s="37"/>
      <c r="B234" s="38"/>
      <c r="C234" s="182" t="s">
        <v>484</v>
      </c>
      <c r="D234" s="182" t="s">
        <v>167</v>
      </c>
      <c r="E234" s="183" t="s">
        <v>484</v>
      </c>
      <c r="F234" s="184" t="s">
        <v>1206</v>
      </c>
      <c r="G234" s="185" t="s">
        <v>389</v>
      </c>
      <c r="H234" s="186">
        <v>1</v>
      </c>
      <c r="I234" s="187"/>
      <c r="J234" s="188">
        <f t="shared" si="0"/>
        <v>0</v>
      </c>
      <c r="K234" s="184" t="s">
        <v>366</v>
      </c>
      <c r="L234" s="42"/>
      <c r="M234" s="189" t="s">
        <v>21</v>
      </c>
      <c r="N234" s="190" t="s">
        <v>44</v>
      </c>
      <c r="O234" s="67"/>
      <c r="P234" s="191">
        <f t="shared" si="1"/>
        <v>0</v>
      </c>
      <c r="Q234" s="191">
        <v>0</v>
      </c>
      <c r="R234" s="191">
        <f t="shared" si="2"/>
        <v>0</v>
      </c>
      <c r="S234" s="191">
        <v>0</v>
      </c>
      <c r="T234" s="192">
        <f t="shared" si="3"/>
        <v>0</v>
      </c>
      <c r="U234" s="37"/>
      <c r="V234" s="37"/>
      <c r="W234" s="37"/>
      <c r="X234" s="37"/>
      <c r="Y234" s="37"/>
      <c r="Z234" s="37"/>
      <c r="AA234" s="37"/>
      <c r="AB234" s="37"/>
      <c r="AC234" s="37"/>
      <c r="AD234" s="37"/>
      <c r="AE234" s="37"/>
      <c r="AR234" s="193" t="s">
        <v>172</v>
      </c>
      <c r="AT234" s="193" t="s">
        <v>167</v>
      </c>
      <c r="AU234" s="193" t="s">
        <v>83</v>
      </c>
      <c r="AY234" s="20" t="s">
        <v>165</v>
      </c>
      <c r="BE234" s="194">
        <f t="shared" si="4"/>
        <v>0</v>
      </c>
      <c r="BF234" s="194">
        <f t="shared" si="5"/>
        <v>0</v>
      </c>
      <c r="BG234" s="194">
        <f t="shared" si="6"/>
        <v>0</v>
      </c>
      <c r="BH234" s="194">
        <f t="shared" si="7"/>
        <v>0</v>
      </c>
      <c r="BI234" s="194">
        <f t="shared" si="8"/>
        <v>0</v>
      </c>
      <c r="BJ234" s="20" t="s">
        <v>81</v>
      </c>
      <c r="BK234" s="194">
        <f t="shared" si="9"/>
        <v>0</v>
      </c>
      <c r="BL234" s="20" t="s">
        <v>172</v>
      </c>
      <c r="BM234" s="193" t="s">
        <v>778</v>
      </c>
    </row>
    <row r="235" spans="1:65" s="2" customFormat="1" ht="16.5" customHeight="1">
      <c r="A235" s="37"/>
      <c r="B235" s="38"/>
      <c r="C235" s="182" t="s">
        <v>301</v>
      </c>
      <c r="D235" s="182" t="s">
        <v>167</v>
      </c>
      <c r="E235" s="183" t="s">
        <v>301</v>
      </c>
      <c r="F235" s="184" t="s">
        <v>1207</v>
      </c>
      <c r="G235" s="185" t="s">
        <v>380</v>
      </c>
      <c r="H235" s="186">
        <v>4</v>
      </c>
      <c r="I235" s="187"/>
      <c r="J235" s="188">
        <f t="shared" si="0"/>
        <v>0</v>
      </c>
      <c r="K235" s="184" t="s">
        <v>366</v>
      </c>
      <c r="L235" s="42"/>
      <c r="M235" s="189" t="s">
        <v>21</v>
      </c>
      <c r="N235" s="190" t="s">
        <v>44</v>
      </c>
      <c r="O235" s="67"/>
      <c r="P235" s="191">
        <f t="shared" si="1"/>
        <v>0</v>
      </c>
      <c r="Q235" s="191">
        <v>0</v>
      </c>
      <c r="R235" s="191">
        <f t="shared" si="2"/>
        <v>0</v>
      </c>
      <c r="S235" s="191">
        <v>0</v>
      </c>
      <c r="T235" s="192">
        <f t="shared" si="3"/>
        <v>0</v>
      </c>
      <c r="U235" s="37"/>
      <c r="V235" s="37"/>
      <c r="W235" s="37"/>
      <c r="X235" s="37"/>
      <c r="Y235" s="37"/>
      <c r="Z235" s="37"/>
      <c r="AA235" s="37"/>
      <c r="AB235" s="37"/>
      <c r="AC235" s="37"/>
      <c r="AD235" s="37"/>
      <c r="AE235" s="37"/>
      <c r="AR235" s="193" t="s">
        <v>172</v>
      </c>
      <c r="AT235" s="193" t="s">
        <v>167</v>
      </c>
      <c r="AU235" s="193" t="s">
        <v>83</v>
      </c>
      <c r="AY235" s="20" t="s">
        <v>165</v>
      </c>
      <c r="BE235" s="194">
        <f t="shared" si="4"/>
        <v>0</v>
      </c>
      <c r="BF235" s="194">
        <f t="shared" si="5"/>
        <v>0</v>
      </c>
      <c r="BG235" s="194">
        <f t="shared" si="6"/>
        <v>0</v>
      </c>
      <c r="BH235" s="194">
        <f t="shared" si="7"/>
        <v>0</v>
      </c>
      <c r="BI235" s="194">
        <f t="shared" si="8"/>
        <v>0</v>
      </c>
      <c r="BJ235" s="20" t="s">
        <v>81</v>
      </c>
      <c r="BK235" s="194">
        <f t="shared" si="9"/>
        <v>0</v>
      </c>
      <c r="BL235" s="20" t="s">
        <v>172</v>
      </c>
      <c r="BM235" s="193" t="s">
        <v>793</v>
      </c>
    </row>
    <row r="236" spans="1:65" s="2" customFormat="1" ht="16.5" customHeight="1">
      <c r="A236" s="37"/>
      <c r="B236" s="38"/>
      <c r="C236" s="182" t="s">
        <v>493</v>
      </c>
      <c r="D236" s="182" t="s">
        <v>167</v>
      </c>
      <c r="E236" s="183" t="s">
        <v>493</v>
      </c>
      <c r="F236" s="184" t="s">
        <v>1208</v>
      </c>
      <c r="G236" s="185" t="s">
        <v>389</v>
      </c>
      <c r="H236" s="186">
        <v>1</v>
      </c>
      <c r="I236" s="187"/>
      <c r="J236" s="188">
        <f t="shared" si="0"/>
        <v>0</v>
      </c>
      <c r="K236" s="184" t="s">
        <v>366</v>
      </c>
      <c r="L236" s="42"/>
      <c r="M236" s="259" t="s">
        <v>21</v>
      </c>
      <c r="N236" s="260" t="s">
        <v>44</v>
      </c>
      <c r="O236" s="261"/>
      <c r="P236" s="262">
        <f t="shared" si="1"/>
        <v>0</v>
      </c>
      <c r="Q236" s="262">
        <v>0</v>
      </c>
      <c r="R236" s="262">
        <f t="shared" si="2"/>
        <v>0</v>
      </c>
      <c r="S236" s="262">
        <v>0</v>
      </c>
      <c r="T236" s="263">
        <f t="shared" si="3"/>
        <v>0</v>
      </c>
      <c r="U236" s="37"/>
      <c r="V236" s="37"/>
      <c r="W236" s="37"/>
      <c r="X236" s="37"/>
      <c r="Y236" s="37"/>
      <c r="Z236" s="37"/>
      <c r="AA236" s="37"/>
      <c r="AB236" s="37"/>
      <c r="AC236" s="37"/>
      <c r="AD236" s="37"/>
      <c r="AE236" s="37"/>
      <c r="AR236" s="193" t="s">
        <v>172</v>
      </c>
      <c r="AT236" s="193" t="s">
        <v>167</v>
      </c>
      <c r="AU236" s="193" t="s">
        <v>83</v>
      </c>
      <c r="AY236" s="20" t="s">
        <v>165</v>
      </c>
      <c r="BE236" s="194">
        <f t="shared" si="4"/>
        <v>0</v>
      </c>
      <c r="BF236" s="194">
        <f t="shared" si="5"/>
        <v>0</v>
      </c>
      <c r="BG236" s="194">
        <f t="shared" si="6"/>
        <v>0</v>
      </c>
      <c r="BH236" s="194">
        <f t="shared" si="7"/>
        <v>0</v>
      </c>
      <c r="BI236" s="194">
        <f t="shared" si="8"/>
        <v>0</v>
      </c>
      <c r="BJ236" s="20" t="s">
        <v>81</v>
      </c>
      <c r="BK236" s="194">
        <f t="shared" si="9"/>
        <v>0</v>
      </c>
      <c r="BL236" s="20" t="s">
        <v>172</v>
      </c>
      <c r="BM236" s="193" t="s">
        <v>804</v>
      </c>
    </row>
    <row r="237" spans="1:65" s="2" customFormat="1" ht="6.95" customHeight="1">
      <c r="A237" s="37"/>
      <c r="B237" s="50"/>
      <c r="C237" s="51"/>
      <c r="D237" s="51"/>
      <c r="E237" s="51"/>
      <c r="F237" s="51"/>
      <c r="G237" s="51"/>
      <c r="H237" s="51"/>
      <c r="I237" s="51"/>
      <c r="J237" s="51"/>
      <c r="K237" s="51"/>
      <c r="L237" s="42"/>
      <c r="M237" s="37"/>
      <c r="O237" s="37"/>
      <c r="P237" s="37"/>
      <c r="Q237" s="37"/>
      <c r="R237" s="37"/>
      <c r="S237" s="37"/>
      <c r="T237" s="37"/>
      <c r="U237" s="37"/>
      <c r="V237" s="37"/>
      <c r="W237" s="37"/>
      <c r="X237" s="37"/>
      <c r="Y237" s="37"/>
      <c r="Z237" s="37"/>
      <c r="AA237" s="37"/>
      <c r="AB237" s="37"/>
      <c r="AC237" s="37"/>
      <c r="AD237" s="37"/>
      <c r="AE237" s="37"/>
    </row>
  </sheetData>
  <sheetProtection algorithmName="SHA-512" hashValue="8pm0u6M6Z3E135thF14t6SQyttG9iE3T7ccLO9L4a0vLfMyzm8qrJmng77GvMPEuBUzfHkgUSiqjO6r7m5oGqg==" saltValue="s16BDUM/nIpScsj2GnBRPYjXjRozWbZW3Ab3e8kj3ZxWcGYaivtMIxCuWYfR81GoKLLGd3KKgyjjHJC7EY3a8w==" spinCount="100000" sheet="1" objects="1" scenarios="1" formatColumns="0" formatRows="0" autoFilter="0"/>
  <autoFilter ref="C94:K236"/>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pageSetUpPr fitToPage="1"/>
  </sheetPr>
  <dimension ref="A2:BM15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412"/>
      <c r="M2" s="412"/>
      <c r="N2" s="412"/>
      <c r="O2" s="412"/>
      <c r="P2" s="412"/>
      <c r="Q2" s="412"/>
      <c r="R2" s="412"/>
      <c r="S2" s="412"/>
      <c r="T2" s="412"/>
      <c r="U2" s="412"/>
      <c r="V2" s="412"/>
      <c r="AT2" s="20" t="s">
        <v>106</v>
      </c>
    </row>
    <row r="3" spans="1:46" s="1" customFormat="1" ht="6.95" customHeight="1">
      <c r="B3" s="112"/>
      <c r="C3" s="113"/>
      <c r="D3" s="113"/>
      <c r="E3" s="113"/>
      <c r="F3" s="113"/>
      <c r="G3" s="113"/>
      <c r="H3" s="113"/>
      <c r="I3" s="113"/>
      <c r="J3" s="113"/>
      <c r="K3" s="113"/>
      <c r="L3" s="23"/>
      <c r="AT3" s="20" t="s">
        <v>83</v>
      </c>
    </row>
    <row r="4" spans="1:46" s="1" customFormat="1" ht="24.95" customHeight="1">
      <c r="B4" s="23"/>
      <c r="D4" s="114" t="s">
        <v>118</v>
      </c>
      <c r="L4" s="23"/>
      <c r="M4" s="115" t="s">
        <v>10</v>
      </c>
      <c r="AT4" s="20" t="s">
        <v>4</v>
      </c>
    </row>
    <row r="5" spans="1:46" s="1" customFormat="1" ht="6.95" customHeight="1">
      <c r="B5" s="23"/>
      <c r="L5" s="23"/>
    </row>
    <row r="6" spans="1:46" s="1" customFormat="1" ht="12" customHeight="1">
      <c r="B6" s="23"/>
      <c r="D6" s="116" t="s">
        <v>16</v>
      </c>
      <c r="L6" s="23"/>
    </row>
    <row r="7" spans="1:46" s="1" customFormat="1" ht="16.5" customHeight="1">
      <c r="B7" s="23"/>
      <c r="E7" s="413" t="str">
        <f>'Rekapitulace stavby'!K6</f>
        <v>Gymnázium a jazyková škola Zlín-rekonstrukce šatny</v>
      </c>
      <c r="F7" s="414"/>
      <c r="G7" s="414"/>
      <c r="H7" s="414"/>
      <c r="L7" s="23"/>
    </row>
    <row r="8" spans="1:46" ht="12.75">
      <c r="B8" s="23"/>
      <c r="D8" s="116" t="s">
        <v>126</v>
      </c>
      <c r="L8" s="23"/>
    </row>
    <row r="9" spans="1:46" s="1" customFormat="1" ht="16.5" customHeight="1">
      <c r="B9" s="23"/>
      <c r="E9" s="413" t="s">
        <v>924</v>
      </c>
      <c r="F9" s="412"/>
      <c r="G9" s="412"/>
      <c r="H9" s="412"/>
      <c r="L9" s="23"/>
    </row>
    <row r="10" spans="1:46" s="1" customFormat="1" ht="12" customHeight="1">
      <c r="B10" s="23"/>
      <c r="D10" s="116" t="s">
        <v>925</v>
      </c>
      <c r="L10" s="23"/>
    </row>
    <row r="11" spans="1:46" s="2" customFormat="1" ht="16.5" customHeight="1">
      <c r="A11" s="37"/>
      <c r="B11" s="42"/>
      <c r="C11" s="37"/>
      <c r="D11" s="37"/>
      <c r="E11" s="423" t="s">
        <v>1121</v>
      </c>
      <c r="F11" s="416"/>
      <c r="G11" s="416"/>
      <c r="H11" s="416"/>
      <c r="I11" s="37"/>
      <c r="J11" s="37"/>
      <c r="K11" s="37"/>
      <c r="L11" s="117"/>
      <c r="S11" s="37"/>
      <c r="T11" s="37"/>
      <c r="U11" s="37"/>
      <c r="V11" s="37"/>
      <c r="W11" s="37"/>
      <c r="X11" s="37"/>
      <c r="Y11" s="37"/>
      <c r="Z11" s="37"/>
      <c r="AA11" s="37"/>
      <c r="AB11" s="37"/>
      <c r="AC11" s="37"/>
      <c r="AD11" s="37"/>
      <c r="AE11" s="37"/>
    </row>
    <row r="12" spans="1:46" s="2" customFormat="1" ht="12" customHeight="1">
      <c r="A12" s="37"/>
      <c r="B12" s="42"/>
      <c r="C12" s="37"/>
      <c r="D12" s="116" t="s">
        <v>927</v>
      </c>
      <c r="E12" s="37"/>
      <c r="F12" s="37"/>
      <c r="G12" s="37"/>
      <c r="H12" s="37"/>
      <c r="I12" s="37"/>
      <c r="J12" s="37"/>
      <c r="K12" s="37"/>
      <c r="L12" s="117"/>
      <c r="S12" s="37"/>
      <c r="T12" s="37"/>
      <c r="U12" s="37"/>
      <c r="V12" s="37"/>
      <c r="W12" s="37"/>
      <c r="X12" s="37"/>
      <c r="Y12" s="37"/>
      <c r="Z12" s="37"/>
      <c r="AA12" s="37"/>
      <c r="AB12" s="37"/>
      <c r="AC12" s="37"/>
      <c r="AD12" s="37"/>
      <c r="AE12" s="37"/>
    </row>
    <row r="13" spans="1:46" s="2" customFormat="1" ht="16.5" customHeight="1">
      <c r="A13" s="37"/>
      <c r="B13" s="42"/>
      <c r="C13" s="37"/>
      <c r="D13" s="37"/>
      <c r="E13" s="415" t="s">
        <v>1209</v>
      </c>
      <c r="F13" s="416"/>
      <c r="G13" s="416"/>
      <c r="H13" s="416"/>
      <c r="I13" s="37"/>
      <c r="J13" s="37"/>
      <c r="K13" s="37"/>
      <c r="L13" s="117"/>
      <c r="S13" s="37"/>
      <c r="T13" s="37"/>
      <c r="U13" s="37"/>
      <c r="V13" s="37"/>
      <c r="W13" s="37"/>
      <c r="X13" s="37"/>
      <c r="Y13" s="37"/>
      <c r="Z13" s="37"/>
      <c r="AA13" s="37"/>
      <c r="AB13" s="37"/>
      <c r="AC13" s="37"/>
      <c r="AD13" s="37"/>
      <c r="AE13" s="37"/>
    </row>
    <row r="14" spans="1:46" s="2" customFormat="1" ht="11.25">
      <c r="A14" s="37"/>
      <c r="B14" s="42"/>
      <c r="C14" s="37"/>
      <c r="D14" s="37"/>
      <c r="E14" s="37"/>
      <c r="F14" s="37"/>
      <c r="G14" s="37"/>
      <c r="H14" s="37"/>
      <c r="I14" s="37"/>
      <c r="J14" s="37"/>
      <c r="K14" s="37"/>
      <c r="L14" s="117"/>
      <c r="S14" s="37"/>
      <c r="T14" s="37"/>
      <c r="U14" s="37"/>
      <c r="V14" s="37"/>
      <c r="W14" s="37"/>
      <c r="X14" s="37"/>
      <c r="Y14" s="37"/>
      <c r="Z14" s="37"/>
      <c r="AA14" s="37"/>
      <c r="AB14" s="37"/>
      <c r="AC14" s="37"/>
      <c r="AD14" s="37"/>
      <c r="AE14" s="37"/>
    </row>
    <row r="15" spans="1:46" s="2" customFormat="1" ht="12" customHeight="1">
      <c r="A15" s="37"/>
      <c r="B15" s="42"/>
      <c r="C15" s="37"/>
      <c r="D15" s="116" t="s">
        <v>18</v>
      </c>
      <c r="E15" s="37"/>
      <c r="F15" s="106" t="s">
        <v>19</v>
      </c>
      <c r="G15" s="37"/>
      <c r="H15" s="37"/>
      <c r="I15" s="116" t="s">
        <v>20</v>
      </c>
      <c r="J15" s="106" t="s">
        <v>21</v>
      </c>
      <c r="K15" s="37"/>
      <c r="L15" s="117"/>
      <c r="S15" s="37"/>
      <c r="T15" s="37"/>
      <c r="U15" s="37"/>
      <c r="V15" s="37"/>
      <c r="W15" s="37"/>
      <c r="X15" s="37"/>
      <c r="Y15" s="37"/>
      <c r="Z15" s="37"/>
      <c r="AA15" s="37"/>
      <c r="AB15" s="37"/>
      <c r="AC15" s="37"/>
      <c r="AD15" s="37"/>
      <c r="AE15" s="37"/>
    </row>
    <row r="16" spans="1:46" s="2" customFormat="1" ht="12" customHeight="1">
      <c r="A16" s="37"/>
      <c r="B16" s="42"/>
      <c r="C16" s="37"/>
      <c r="D16" s="116" t="s">
        <v>22</v>
      </c>
      <c r="E16" s="37"/>
      <c r="F16" s="106" t="s">
        <v>23</v>
      </c>
      <c r="G16" s="37"/>
      <c r="H16" s="37"/>
      <c r="I16" s="116" t="s">
        <v>24</v>
      </c>
      <c r="J16" s="118" t="str">
        <f>'Rekapitulace stavby'!AN8</f>
        <v>7. 2. 2024</v>
      </c>
      <c r="K16" s="37"/>
      <c r="L16" s="117"/>
      <c r="S16" s="37"/>
      <c r="T16" s="37"/>
      <c r="U16" s="37"/>
      <c r="V16" s="37"/>
      <c r="W16" s="37"/>
      <c r="X16" s="37"/>
      <c r="Y16" s="37"/>
      <c r="Z16" s="37"/>
      <c r="AA16" s="37"/>
      <c r="AB16" s="37"/>
      <c r="AC16" s="37"/>
      <c r="AD16" s="37"/>
      <c r="AE16" s="37"/>
    </row>
    <row r="17" spans="1:31" s="2" customFormat="1" ht="10.9" customHeight="1">
      <c r="A17" s="37"/>
      <c r="B17" s="42"/>
      <c r="C17" s="37"/>
      <c r="D17" s="37"/>
      <c r="E17" s="37"/>
      <c r="F17" s="37"/>
      <c r="G17" s="37"/>
      <c r="H17" s="37"/>
      <c r="I17" s="37"/>
      <c r="J17" s="37"/>
      <c r="K17" s="37"/>
      <c r="L17" s="117"/>
      <c r="S17" s="37"/>
      <c r="T17" s="37"/>
      <c r="U17" s="37"/>
      <c r="V17" s="37"/>
      <c r="W17" s="37"/>
      <c r="X17" s="37"/>
      <c r="Y17" s="37"/>
      <c r="Z17" s="37"/>
      <c r="AA17" s="37"/>
      <c r="AB17" s="37"/>
      <c r="AC17" s="37"/>
      <c r="AD17" s="37"/>
      <c r="AE17" s="37"/>
    </row>
    <row r="18" spans="1:31" s="2" customFormat="1" ht="12" customHeight="1">
      <c r="A18" s="37"/>
      <c r="B18" s="42"/>
      <c r="C18" s="37"/>
      <c r="D18" s="116" t="s">
        <v>26</v>
      </c>
      <c r="E18" s="37"/>
      <c r="F18" s="37"/>
      <c r="G18" s="37"/>
      <c r="H18" s="37"/>
      <c r="I18" s="116" t="s">
        <v>27</v>
      </c>
      <c r="J18" s="106" t="s">
        <v>21</v>
      </c>
      <c r="K18" s="37"/>
      <c r="L18" s="117"/>
      <c r="S18" s="37"/>
      <c r="T18" s="37"/>
      <c r="U18" s="37"/>
      <c r="V18" s="37"/>
      <c r="W18" s="37"/>
      <c r="X18" s="37"/>
      <c r="Y18" s="37"/>
      <c r="Z18" s="37"/>
      <c r="AA18" s="37"/>
      <c r="AB18" s="37"/>
      <c r="AC18" s="37"/>
      <c r="AD18" s="37"/>
      <c r="AE18" s="37"/>
    </row>
    <row r="19" spans="1:31" s="2" customFormat="1" ht="18" customHeight="1">
      <c r="A19" s="37"/>
      <c r="B19" s="42"/>
      <c r="C19" s="37"/>
      <c r="D19" s="37"/>
      <c r="E19" s="106" t="s">
        <v>28</v>
      </c>
      <c r="F19" s="37"/>
      <c r="G19" s="37"/>
      <c r="H19" s="37"/>
      <c r="I19" s="116" t="s">
        <v>29</v>
      </c>
      <c r="J19" s="106" t="s">
        <v>21</v>
      </c>
      <c r="K19" s="37"/>
      <c r="L19" s="117"/>
      <c r="S19" s="37"/>
      <c r="T19" s="37"/>
      <c r="U19" s="37"/>
      <c r="V19" s="37"/>
      <c r="W19" s="37"/>
      <c r="X19" s="37"/>
      <c r="Y19" s="37"/>
      <c r="Z19" s="37"/>
      <c r="AA19" s="37"/>
      <c r="AB19" s="37"/>
      <c r="AC19" s="37"/>
      <c r="AD19" s="37"/>
      <c r="AE19" s="37"/>
    </row>
    <row r="20" spans="1:31" s="2" customFormat="1" ht="6.95" customHeight="1">
      <c r="A20" s="37"/>
      <c r="B20" s="42"/>
      <c r="C20" s="37"/>
      <c r="D20" s="37"/>
      <c r="E20" s="37"/>
      <c r="F20" s="37"/>
      <c r="G20" s="37"/>
      <c r="H20" s="37"/>
      <c r="I20" s="37"/>
      <c r="J20" s="37"/>
      <c r="K20" s="37"/>
      <c r="L20" s="117"/>
      <c r="S20" s="37"/>
      <c r="T20" s="37"/>
      <c r="U20" s="37"/>
      <c r="V20" s="37"/>
      <c r="W20" s="37"/>
      <c r="X20" s="37"/>
      <c r="Y20" s="37"/>
      <c r="Z20" s="37"/>
      <c r="AA20" s="37"/>
      <c r="AB20" s="37"/>
      <c r="AC20" s="37"/>
      <c r="AD20" s="37"/>
      <c r="AE20" s="37"/>
    </row>
    <row r="21" spans="1:31" s="2" customFormat="1" ht="12" customHeight="1">
      <c r="A21" s="37"/>
      <c r="B21" s="42"/>
      <c r="C21" s="37"/>
      <c r="D21" s="116" t="s">
        <v>30</v>
      </c>
      <c r="E21" s="37"/>
      <c r="F21" s="37"/>
      <c r="G21" s="37"/>
      <c r="H21" s="37"/>
      <c r="I21" s="116" t="s">
        <v>27</v>
      </c>
      <c r="J21" s="33" t="str">
        <f>'Rekapitulace stavby'!AN13</f>
        <v>Vyplň údaj</v>
      </c>
      <c r="K21" s="37"/>
      <c r="L21" s="117"/>
      <c r="S21" s="37"/>
      <c r="T21" s="37"/>
      <c r="U21" s="37"/>
      <c r="V21" s="37"/>
      <c r="W21" s="37"/>
      <c r="X21" s="37"/>
      <c r="Y21" s="37"/>
      <c r="Z21" s="37"/>
      <c r="AA21" s="37"/>
      <c r="AB21" s="37"/>
      <c r="AC21" s="37"/>
      <c r="AD21" s="37"/>
      <c r="AE21" s="37"/>
    </row>
    <row r="22" spans="1:31" s="2" customFormat="1" ht="18" customHeight="1">
      <c r="A22" s="37"/>
      <c r="B22" s="42"/>
      <c r="C22" s="37"/>
      <c r="D22" s="37"/>
      <c r="E22" s="417" t="str">
        <f>'Rekapitulace stavby'!E14</f>
        <v>Vyplň údaj</v>
      </c>
      <c r="F22" s="418"/>
      <c r="G22" s="418"/>
      <c r="H22" s="418"/>
      <c r="I22" s="116" t="s">
        <v>29</v>
      </c>
      <c r="J22" s="33" t="str">
        <f>'Rekapitulace stavby'!AN14</f>
        <v>Vyplň údaj</v>
      </c>
      <c r="K22" s="37"/>
      <c r="L22" s="117"/>
      <c r="S22" s="37"/>
      <c r="T22" s="37"/>
      <c r="U22" s="37"/>
      <c r="V22" s="37"/>
      <c r="W22" s="37"/>
      <c r="X22" s="37"/>
      <c r="Y22" s="37"/>
      <c r="Z22" s="37"/>
      <c r="AA22" s="37"/>
      <c r="AB22" s="37"/>
      <c r="AC22" s="37"/>
      <c r="AD22" s="37"/>
      <c r="AE22" s="37"/>
    </row>
    <row r="23" spans="1:31" s="2" customFormat="1" ht="6.95" customHeight="1">
      <c r="A23" s="37"/>
      <c r="B23" s="42"/>
      <c r="C23" s="37"/>
      <c r="D23" s="37"/>
      <c r="E23" s="37"/>
      <c r="F23" s="37"/>
      <c r="G23" s="37"/>
      <c r="H23" s="37"/>
      <c r="I23" s="37"/>
      <c r="J23" s="37"/>
      <c r="K23" s="37"/>
      <c r="L23" s="117"/>
      <c r="S23" s="37"/>
      <c r="T23" s="37"/>
      <c r="U23" s="37"/>
      <c r="V23" s="37"/>
      <c r="W23" s="37"/>
      <c r="X23" s="37"/>
      <c r="Y23" s="37"/>
      <c r="Z23" s="37"/>
      <c r="AA23" s="37"/>
      <c r="AB23" s="37"/>
      <c r="AC23" s="37"/>
      <c r="AD23" s="37"/>
      <c r="AE23" s="37"/>
    </row>
    <row r="24" spans="1:31" s="2" customFormat="1" ht="12" customHeight="1">
      <c r="A24" s="37"/>
      <c r="B24" s="42"/>
      <c r="C24" s="37"/>
      <c r="D24" s="116" t="s">
        <v>32</v>
      </c>
      <c r="E24" s="37"/>
      <c r="F24" s="37"/>
      <c r="G24" s="37"/>
      <c r="H24" s="37"/>
      <c r="I24" s="116" t="s">
        <v>27</v>
      </c>
      <c r="J24" s="106" t="s">
        <v>21</v>
      </c>
      <c r="K24" s="37"/>
      <c r="L24" s="117"/>
      <c r="S24" s="37"/>
      <c r="T24" s="37"/>
      <c r="U24" s="37"/>
      <c r="V24" s="37"/>
      <c r="W24" s="37"/>
      <c r="X24" s="37"/>
      <c r="Y24" s="37"/>
      <c r="Z24" s="37"/>
      <c r="AA24" s="37"/>
      <c r="AB24" s="37"/>
      <c r="AC24" s="37"/>
      <c r="AD24" s="37"/>
      <c r="AE24" s="37"/>
    </row>
    <row r="25" spans="1:31" s="2" customFormat="1" ht="18" customHeight="1">
      <c r="A25" s="37"/>
      <c r="B25" s="42"/>
      <c r="C25" s="37"/>
      <c r="D25" s="37"/>
      <c r="E25" s="106" t="s">
        <v>33</v>
      </c>
      <c r="F25" s="37"/>
      <c r="G25" s="37"/>
      <c r="H25" s="37"/>
      <c r="I25" s="116" t="s">
        <v>29</v>
      </c>
      <c r="J25" s="106" t="s">
        <v>21</v>
      </c>
      <c r="K25" s="37"/>
      <c r="L25" s="117"/>
      <c r="S25" s="37"/>
      <c r="T25" s="37"/>
      <c r="U25" s="37"/>
      <c r="V25" s="37"/>
      <c r="W25" s="37"/>
      <c r="X25" s="37"/>
      <c r="Y25" s="37"/>
      <c r="Z25" s="37"/>
      <c r="AA25" s="37"/>
      <c r="AB25" s="37"/>
      <c r="AC25" s="37"/>
      <c r="AD25" s="37"/>
      <c r="AE25" s="37"/>
    </row>
    <row r="26" spans="1:31" s="2" customFormat="1" ht="6.95" customHeight="1">
      <c r="A26" s="37"/>
      <c r="B26" s="42"/>
      <c r="C26" s="37"/>
      <c r="D26" s="37"/>
      <c r="E26" s="37"/>
      <c r="F26" s="37"/>
      <c r="G26" s="37"/>
      <c r="H26" s="37"/>
      <c r="I26" s="37"/>
      <c r="J26" s="37"/>
      <c r="K26" s="37"/>
      <c r="L26" s="117"/>
      <c r="S26" s="37"/>
      <c r="T26" s="37"/>
      <c r="U26" s="37"/>
      <c r="V26" s="37"/>
      <c r="W26" s="37"/>
      <c r="X26" s="37"/>
      <c r="Y26" s="37"/>
      <c r="Z26" s="37"/>
      <c r="AA26" s="37"/>
      <c r="AB26" s="37"/>
      <c r="AC26" s="37"/>
      <c r="AD26" s="37"/>
      <c r="AE26" s="37"/>
    </row>
    <row r="27" spans="1:31" s="2" customFormat="1" ht="12" customHeight="1">
      <c r="A27" s="37"/>
      <c r="B27" s="42"/>
      <c r="C27" s="37"/>
      <c r="D27" s="116" t="s">
        <v>35</v>
      </c>
      <c r="E27" s="37"/>
      <c r="F27" s="37"/>
      <c r="G27" s="37"/>
      <c r="H27" s="37"/>
      <c r="I27" s="116" t="s">
        <v>27</v>
      </c>
      <c r="J27" s="106" t="s">
        <v>21</v>
      </c>
      <c r="K27" s="37"/>
      <c r="L27" s="117"/>
      <c r="S27" s="37"/>
      <c r="T27" s="37"/>
      <c r="U27" s="37"/>
      <c r="V27" s="37"/>
      <c r="W27" s="37"/>
      <c r="X27" s="37"/>
      <c r="Y27" s="37"/>
      <c r="Z27" s="37"/>
      <c r="AA27" s="37"/>
      <c r="AB27" s="37"/>
      <c r="AC27" s="37"/>
      <c r="AD27" s="37"/>
      <c r="AE27" s="37"/>
    </row>
    <row r="28" spans="1:31" s="2" customFormat="1" ht="18" customHeight="1">
      <c r="A28" s="37"/>
      <c r="B28" s="42"/>
      <c r="C28" s="37"/>
      <c r="D28" s="37"/>
      <c r="E28" s="106" t="s">
        <v>1123</v>
      </c>
      <c r="F28" s="37"/>
      <c r="G28" s="37"/>
      <c r="H28" s="37"/>
      <c r="I28" s="116" t="s">
        <v>29</v>
      </c>
      <c r="J28" s="106" t="s">
        <v>21</v>
      </c>
      <c r="K28" s="37"/>
      <c r="L28" s="117"/>
      <c r="S28" s="37"/>
      <c r="T28" s="37"/>
      <c r="U28" s="37"/>
      <c r="V28" s="37"/>
      <c r="W28" s="37"/>
      <c r="X28" s="37"/>
      <c r="Y28" s="37"/>
      <c r="Z28" s="37"/>
      <c r="AA28" s="37"/>
      <c r="AB28" s="37"/>
      <c r="AC28" s="37"/>
      <c r="AD28" s="37"/>
      <c r="AE28" s="37"/>
    </row>
    <row r="29" spans="1:31" s="2" customFormat="1" ht="6.95" customHeight="1">
      <c r="A29" s="37"/>
      <c r="B29" s="42"/>
      <c r="C29" s="37"/>
      <c r="D29" s="37"/>
      <c r="E29" s="37"/>
      <c r="F29" s="37"/>
      <c r="G29" s="37"/>
      <c r="H29" s="37"/>
      <c r="I29" s="37"/>
      <c r="J29" s="37"/>
      <c r="K29" s="37"/>
      <c r="L29" s="117"/>
      <c r="S29" s="37"/>
      <c r="T29" s="37"/>
      <c r="U29" s="37"/>
      <c r="V29" s="37"/>
      <c r="W29" s="37"/>
      <c r="X29" s="37"/>
      <c r="Y29" s="37"/>
      <c r="Z29" s="37"/>
      <c r="AA29" s="37"/>
      <c r="AB29" s="37"/>
      <c r="AC29" s="37"/>
      <c r="AD29" s="37"/>
      <c r="AE29" s="37"/>
    </row>
    <row r="30" spans="1:31" s="2" customFormat="1" ht="12" customHeight="1">
      <c r="A30" s="37"/>
      <c r="B30" s="42"/>
      <c r="C30" s="37"/>
      <c r="D30" s="116" t="s">
        <v>37</v>
      </c>
      <c r="E30" s="37"/>
      <c r="F30" s="37"/>
      <c r="G30" s="37"/>
      <c r="H30" s="37"/>
      <c r="I30" s="37"/>
      <c r="J30" s="37"/>
      <c r="K30" s="37"/>
      <c r="L30" s="117"/>
      <c r="S30" s="37"/>
      <c r="T30" s="37"/>
      <c r="U30" s="37"/>
      <c r="V30" s="37"/>
      <c r="W30" s="37"/>
      <c r="X30" s="37"/>
      <c r="Y30" s="37"/>
      <c r="Z30" s="37"/>
      <c r="AA30" s="37"/>
      <c r="AB30" s="37"/>
      <c r="AC30" s="37"/>
      <c r="AD30" s="37"/>
      <c r="AE30" s="37"/>
    </row>
    <row r="31" spans="1:31" s="8" customFormat="1" ht="358.5" customHeight="1">
      <c r="A31" s="119"/>
      <c r="B31" s="120"/>
      <c r="C31" s="119"/>
      <c r="D31" s="119"/>
      <c r="E31" s="419" t="s">
        <v>930</v>
      </c>
      <c r="F31" s="419"/>
      <c r="G31" s="419"/>
      <c r="H31" s="419"/>
      <c r="I31" s="119"/>
      <c r="J31" s="119"/>
      <c r="K31" s="119"/>
      <c r="L31" s="121"/>
      <c r="S31" s="119"/>
      <c r="T31" s="119"/>
      <c r="U31" s="119"/>
      <c r="V31" s="119"/>
      <c r="W31" s="119"/>
      <c r="X31" s="119"/>
      <c r="Y31" s="119"/>
      <c r="Z31" s="119"/>
      <c r="AA31" s="119"/>
      <c r="AB31" s="119"/>
      <c r="AC31" s="119"/>
      <c r="AD31" s="119"/>
      <c r="AE31" s="119"/>
    </row>
    <row r="32" spans="1:31" s="2" customFormat="1" ht="6.95" customHeight="1">
      <c r="A32" s="37"/>
      <c r="B32" s="42"/>
      <c r="C32" s="37"/>
      <c r="D32" s="37"/>
      <c r="E32" s="37"/>
      <c r="F32" s="37"/>
      <c r="G32" s="37"/>
      <c r="H32" s="37"/>
      <c r="I32" s="37"/>
      <c r="J32" s="37"/>
      <c r="K32" s="37"/>
      <c r="L32" s="117"/>
      <c r="S32" s="37"/>
      <c r="T32" s="37"/>
      <c r="U32" s="37"/>
      <c r="V32" s="37"/>
      <c r="W32" s="37"/>
      <c r="X32" s="37"/>
      <c r="Y32" s="37"/>
      <c r="Z32" s="37"/>
      <c r="AA32" s="37"/>
      <c r="AB32" s="37"/>
      <c r="AC32" s="37"/>
      <c r="AD32" s="37"/>
      <c r="AE32" s="37"/>
    </row>
    <row r="33" spans="1:31" s="2" customFormat="1" ht="6.95" customHeight="1">
      <c r="A33" s="37"/>
      <c r="B33" s="42"/>
      <c r="C33" s="37"/>
      <c r="D33" s="122"/>
      <c r="E33" s="122"/>
      <c r="F33" s="122"/>
      <c r="G33" s="122"/>
      <c r="H33" s="122"/>
      <c r="I33" s="122"/>
      <c r="J33" s="122"/>
      <c r="K33" s="122"/>
      <c r="L33" s="117"/>
      <c r="S33" s="37"/>
      <c r="T33" s="37"/>
      <c r="U33" s="37"/>
      <c r="V33" s="37"/>
      <c r="W33" s="37"/>
      <c r="X33" s="37"/>
      <c r="Y33" s="37"/>
      <c r="Z33" s="37"/>
      <c r="AA33" s="37"/>
      <c r="AB33" s="37"/>
      <c r="AC33" s="37"/>
      <c r="AD33" s="37"/>
      <c r="AE33" s="37"/>
    </row>
    <row r="34" spans="1:31" s="2" customFormat="1" ht="25.35" customHeight="1">
      <c r="A34" s="37"/>
      <c r="B34" s="42"/>
      <c r="C34" s="37"/>
      <c r="D34" s="123" t="s">
        <v>39</v>
      </c>
      <c r="E34" s="37"/>
      <c r="F34" s="37"/>
      <c r="G34" s="37"/>
      <c r="H34" s="37"/>
      <c r="I34" s="37"/>
      <c r="J34" s="124">
        <f>ROUND(J95, 2)</f>
        <v>0</v>
      </c>
      <c r="K34" s="37"/>
      <c r="L34" s="117"/>
      <c r="S34" s="37"/>
      <c r="T34" s="37"/>
      <c r="U34" s="37"/>
      <c r="V34" s="37"/>
      <c r="W34" s="37"/>
      <c r="X34" s="37"/>
      <c r="Y34" s="37"/>
      <c r="Z34" s="37"/>
      <c r="AA34" s="37"/>
      <c r="AB34" s="37"/>
      <c r="AC34" s="37"/>
      <c r="AD34" s="37"/>
      <c r="AE34" s="37"/>
    </row>
    <row r="35" spans="1:31" s="2" customFormat="1" ht="6.95" customHeight="1">
      <c r="A35" s="37"/>
      <c r="B35" s="42"/>
      <c r="C35" s="37"/>
      <c r="D35" s="122"/>
      <c r="E35" s="122"/>
      <c r="F35" s="122"/>
      <c r="G35" s="122"/>
      <c r="H35" s="122"/>
      <c r="I35" s="122"/>
      <c r="J35" s="122"/>
      <c r="K35" s="122"/>
      <c r="L35" s="117"/>
      <c r="S35" s="37"/>
      <c r="T35" s="37"/>
      <c r="U35" s="37"/>
      <c r="V35" s="37"/>
      <c r="W35" s="37"/>
      <c r="X35" s="37"/>
      <c r="Y35" s="37"/>
      <c r="Z35" s="37"/>
      <c r="AA35" s="37"/>
      <c r="AB35" s="37"/>
      <c r="AC35" s="37"/>
      <c r="AD35" s="37"/>
      <c r="AE35" s="37"/>
    </row>
    <row r="36" spans="1:31" s="2" customFormat="1" ht="14.45" customHeight="1">
      <c r="A36" s="37"/>
      <c r="B36" s="42"/>
      <c r="C36" s="37"/>
      <c r="D36" s="37"/>
      <c r="E36" s="37"/>
      <c r="F36" s="125" t="s">
        <v>41</v>
      </c>
      <c r="G36" s="37"/>
      <c r="H36" s="37"/>
      <c r="I36" s="125" t="s">
        <v>40</v>
      </c>
      <c r="J36" s="125" t="s">
        <v>42</v>
      </c>
      <c r="K36" s="37"/>
      <c r="L36" s="117"/>
      <c r="S36" s="37"/>
      <c r="T36" s="37"/>
      <c r="U36" s="37"/>
      <c r="V36" s="37"/>
      <c r="W36" s="37"/>
      <c r="X36" s="37"/>
      <c r="Y36" s="37"/>
      <c r="Z36" s="37"/>
      <c r="AA36" s="37"/>
      <c r="AB36" s="37"/>
      <c r="AC36" s="37"/>
      <c r="AD36" s="37"/>
      <c r="AE36" s="37"/>
    </row>
    <row r="37" spans="1:31" s="2" customFormat="1" ht="14.45" customHeight="1">
      <c r="A37" s="37"/>
      <c r="B37" s="42"/>
      <c r="C37" s="37"/>
      <c r="D37" s="126" t="s">
        <v>43</v>
      </c>
      <c r="E37" s="116" t="s">
        <v>44</v>
      </c>
      <c r="F37" s="127">
        <f>ROUND((SUM(BE95:BE155)),  2)</f>
        <v>0</v>
      </c>
      <c r="G37" s="37"/>
      <c r="H37" s="37"/>
      <c r="I37" s="128">
        <v>0.21</v>
      </c>
      <c r="J37" s="127">
        <f>ROUND(((SUM(BE95:BE155))*I37),  2)</f>
        <v>0</v>
      </c>
      <c r="K37" s="37"/>
      <c r="L37" s="117"/>
      <c r="S37" s="37"/>
      <c r="T37" s="37"/>
      <c r="U37" s="37"/>
      <c r="V37" s="37"/>
      <c r="W37" s="37"/>
      <c r="X37" s="37"/>
      <c r="Y37" s="37"/>
      <c r="Z37" s="37"/>
      <c r="AA37" s="37"/>
      <c r="AB37" s="37"/>
      <c r="AC37" s="37"/>
      <c r="AD37" s="37"/>
      <c r="AE37" s="37"/>
    </row>
    <row r="38" spans="1:31" s="2" customFormat="1" ht="14.45" customHeight="1">
      <c r="A38" s="37"/>
      <c r="B38" s="42"/>
      <c r="C38" s="37"/>
      <c r="D38" s="37"/>
      <c r="E38" s="116" t="s">
        <v>45</v>
      </c>
      <c r="F38" s="127">
        <f>ROUND((SUM(BF95:BF155)),  2)</f>
        <v>0</v>
      </c>
      <c r="G38" s="37"/>
      <c r="H38" s="37"/>
      <c r="I38" s="128">
        <v>0.12</v>
      </c>
      <c r="J38" s="127">
        <f>ROUND(((SUM(BF95:BF155))*I38),  2)</f>
        <v>0</v>
      </c>
      <c r="K38" s="37"/>
      <c r="L38" s="117"/>
      <c r="S38" s="37"/>
      <c r="T38" s="37"/>
      <c r="U38" s="37"/>
      <c r="V38" s="37"/>
      <c r="W38" s="37"/>
      <c r="X38" s="37"/>
      <c r="Y38" s="37"/>
      <c r="Z38" s="37"/>
      <c r="AA38" s="37"/>
      <c r="AB38" s="37"/>
      <c r="AC38" s="37"/>
      <c r="AD38" s="37"/>
      <c r="AE38" s="37"/>
    </row>
    <row r="39" spans="1:31" s="2" customFormat="1" ht="14.45" hidden="1" customHeight="1">
      <c r="A39" s="37"/>
      <c r="B39" s="42"/>
      <c r="C39" s="37"/>
      <c r="D39" s="37"/>
      <c r="E39" s="116" t="s">
        <v>46</v>
      </c>
      <c r="F39" s="127">
        <f>ROUND((SUM(BG95:BG155)),  2)</f>
        <v>0</v>
      </c>
      <c r="G39" s="37"/>
      <c r="H39" s="37"/>
      <c r="I39" s="128">
        <v>0.21</v>
      </c>
      <c r="J39" s="127">
        <f>0</f>
        <v>0</v>
      </c>
      <c r="K39" s="37"/>
      <c r="L39" s="117"/>
      <c r="S39" s="37"/>
      <c r="T39" s="37"/>
      <c r="U39" s="37"/>
      <c r="V39" s="37"/>
      <c r="W39" s="37"/>
      <c r="X39" s="37"/>
      <c r="Y39" s="37"/>
      <c r="Z39" s="37"/>
      <c r="AA39" s="37"/>
      <c r="AB39" s="37"/>
      <c r="AC39" s="37"/>
      <c r="AD39" s="37"/>
      <c r="AE39" s="37"/>
    </row>
    <row r="40" spans="1:31" s="2" customFormat="1" ht="14.45" hidden="1" customHeight="1">
      <c r="A40" s="37"/>
      <c r="B40" s="42"/>
      <c r="C40" s="37"/>
      <c r="D40" s="37"/>
      <c r="E40" s="116" t="s">
        <v>47</v>
      </c>
      <c r="F40" s="127">
        <f>ROUND((SUM(BH95:BH155)),  2)</f>
        <v>0</v>
      </c>
      <c r="G40" s="37"/>
      <c r="H40" s="37"/>
      <c r="I40" s="128">
        <v>0.12</v>
      </c>
      <c r="J40" s="127">
        <f>0</f>
        <v>0</v>
      </c>
      <c r="K40" s="37"/>
      <c r="L40" s="117"/>
      <c r="S40" s="37"/>
      <c r="T40" s="37"/>
      <c r="U40" s="37"/>
      <c r="V40" s="37"/>
      <c r="W40" s="37"/>
      <c r="X40" s="37"/>
      <c r="Y40" s="37"/>
      <c r="Z40" s="37"/>
      <c r="AA40" s="37"/>
      <c r="AB40" s="37"/>
      <c r="AC40" s="37"/>
      <c r="AD40" s="37"/>
      <c r="AE40" s="37"/>
    </row>
    <row r="41" spans="1:31" s="2" customFormat="1" ht="14.45" hidden="1" customHeight="1">
      <c r="A41" s="37"/>
      <c r="B41" s="42"/>
      <c r="C41" s="37"/>
      <c r="D41" s="37"/>
      <c r="E41" s="116" t="s">
        <v>48</v>
      </c>
      <c r="F41" s="127">
        <f>ROUND((SUM(BI95:BI155)),  2)</f>
        <v>0</v>
      </c>
      <c r="G41" s="37"/>
      <c r="H41" s="37"/>
      <c r="I41" s="128">
        <v>0</v>
      </c>
      <c r="J41" s="127">
        <f>0</f>
        <v>0</v>
      </c>
      <c r="K41" s="37"/>
      <c r="L41" s="117"/>
      <c r="S41" s="37"/>
      <c r="T41" s="37"/>
      <c r="U41" s="37"/>
      <c r="V41" s="37"/>
      <c r="W41" s="37"/>
      <c r="X41" s="37"/>
      <c r="Y41" s="37"/>
      <c r="Z41" s="37"/>
      <c r="AA41" s="37"/>
      <c r="AB41" s="37"/>
      <c r="AC41" s="37"/>
      <c r="AD41" s="37"/>
      <c r="AE41" s="37"/>
    </row>
    <row r="42" spans="1:31" s="2" customFormat="1" ht="6.95" customHeight="1">
      <c r="A42" s="37"/>
      <c r="B42" s="42"/>
      <c r="C42" s="37"/>
      <c r="D42" s="37"/>
      <c r="E42" s="37"/>
      <c r="F42" s="37"/>
      <c r="G42" s="37"/>
      <c r="H42" s="37"/>
      <c r="I42" s="37"/>
      <c r="J42" s="37"/>
      <c r="K42" s="37"/>
      <c r="L42" s="117"/>
      <c r="S42" s="37"/>
      <c r="T42" s="37"/>
      <c r="U42" s="37"/>
      <c r="V42" s="37"/>
      <c r="W42" s="37"/>
      <c r="X42" s="37"/>
      <c r="Y42" s="37"/>
      <c r="Z42" s="37"/>
      <c r="AA42" s="37"/>
      <c r="AB42" s="37"/>
      <c r="AC42" s="37"/>
      <c r="AD42" s="37"/>
      <c r="AE42" s="37"/>
    </row>
    <row r="43" spans="1:31" s="2" customFormat="1" ht="25.35" customHeight="1">
      <c r="A43" s="37"/>
      <c r="B43" s="42"/>
      <c r="C43" s="129"/>
      <c r="D43" s="130" t="s">
        <v>49</v>
      </c>
      <c r="E43" s="131"/>
      <c r="F43" s="131"/>
      <c r="G43" s="132" t="s">
        <v>50</v>
      </c>
      <c r="H43" s="133" t="s">
        <v>51</v>
      </c>
      <c r="I43" s="131"/>
      <c r="J43" s="134">
        <f>SUM(J34:J41)</f>
        <v>0</v>
      </c>
      <c r="K43" s="135"/>
      <c r="L43" s="117"/>
      <c r="S43" s="37"/>
      <c r="T43" s="37"/>
      <c r="U43" s="37"/>
      <c r="V43" s="37"/>
      <c r="W43" s="37"/>
      <c r="X43" s="37"/>
      <c r="Y43" s="37"/>
      <c r="Z43" s="37"/>
      <c r="AA43" s="37"/>
      <c r="AB43" s="37"/>
      <c r="AC43" s="37"/>
      <c r="AD43" s="37"/>
      <c r="AE43" s="37"/>
    </row>
    <row r="44" spans="1:31" s="2" customFormat="1" ht="14.45" customHeight="1">
      <c r="A44" s="37"/>
      <c r="B44" s="136"/>
      <c r="C44" s="137"/>
      <c r="D44" s="137"/>
      <c r="E44" s="137"/>
      <c r="F44" s="137"/>
      <c r="G44" s="137"/>
      <c r="H44" s="137"/>
      <c r="I44" s="137"/>
      <c r="J44" s="137"/>
      <c r="K44" s="137"/>
      <c r="L44" s="117"/>
      <c r="S44" s="37"/>
      <c r="T44" s="37"/>
      <c r="U44" s="37"/>
      <c r="V44" s="37"/>
      <c r="W44" s="37"/>
      <c r="X44" s="37"/>
      <c r="Y44" s="37"/>
      <c r="Z44" s="37"/>
      <c r="AA44" s="37"/>
      <c r="AB44" s="37"/>
      <c r="AC44" s="37"/>
      <c r="AD44" s="37"/>
      <c r="AE44" s="37"/>
    </row>
    <row r="48" spans="1:31" s="2" customFormat="1" ht="6.95" customHeight="1">
      <c r="A48" s="37"/>
      <c r="B48" s="138"/>
      <c r="C48" s="139"/>
      <c r="D48" s="139"/>
      <c r="E48" s="139"/>
      <c r="F48" s="139"/>
      <c r="G48" s="139"/>
      <c r="H48" s="139"/>
      <c r="I48" s="139"/>
      <c r="J48" s="139"/>
      <c r="K48" s="139"/>
      <c r="L48" s="117"/>
      <c r="S48" s="37"/>
      <c r="T48" s="37"/>
      <c r="U48" s="37"/>
      <c r="V48" s="37"/>
      <c r="W48" s="37"/>
      <c r="X48" s="37"/>
      <c r="Y48" s="37"/>
      <c r="Z48" s="37"/>
      <c r="AA48" s="37"/>
      <c r="AB48" s="37"/>
      <c r="AC48" s="37"/>
      <c r="AD48" s="37"/>
      <c r="AE48" s="37"/>
    </row>
    <row r="49" spans="1:31" s="2" customFormat="1" ht="24.95" customHeight="1">
      <c r="A49" s="37"/>
      <c r="B49" s="38"/>
      <c r="C49" s="26" t="s">
        <v>129</v>
      </c>
      <c r="D49" s="39"/>
      <c r="E49" s="39"/>
      <c r="F49" s="39"/>
      <c r="G49" s="39"/>
      <c r="H49" s="39"/>
      <c r="I49" s="39"/>
      <c r="J49" s="39"/>
      <c r="K49" s="39"/>
      <c r="L49" s="117"/>
      <c r="S49" s="37"/>
      <c r="T49" s="37"/>
      <c r="U49" s="37"/>
      <c r="V49" s="37"/>
      <c r="W49" s="37"/>
      <c r="X49" s="37"/>
      <c r="Y49" s="37"/>
      <c r="Z49" s="37"/>
      <c r="AA49" s="37"/>
      <c r="AB49" s="37"/>
      <c r="AC49" s="37"/>
      <c r="AD49" s="37"/>
      <c r="AE49" s="37"/>
    </row>
    <row r="50" spans="1:31" s="2" customFormat="1" ht="6.95" customHeight="1">
      <c r="A50" s="37"/>
      <c r="B50" s="38"/>
      <c r="C50" s="39"/>
      <c r="D50" s="39"/>
      <c r="E50" s="39"/>
      <c r="F50" s="39"/>
      <c r="G50" s="39"/>
      <c r="H50" s="39"/>
      <c r="I50" s="39"/>
      <c r="J50" s="39"/>
      <c r="K50" s="39"/>
      <c r="L50" s="117"/>
      <c r="S50" s="37"/>
      <c r="T50" s="37"/>
      <c r="U50" s="37"/>
      <c r="V50" s="37"/>
      <c r="W50" s="37"/>
      <c r="X50" s="37"/>
      <c r="Y50" s="37"/>
      <c r="Z50" s="37"/>
      <c r="AA50" s="37"/>
      <c r="AB50" s="37"/>
      <c r="AC50" s="37"/>
      <c r="AD50" s="37"/>
      <c r="AE50" s="37"/>
    </row>
    <row r="51" spans="1:31" s="2" customFormat="1" ht="12" customHeight="1">
      <c r="A51" s="37"/>
      <c r="B51" s="38"/>
      <c r="C51" s="32" t="s">
        <v>16</v>
      </c>
      <c r="D51" s="39"/>
      <c r="E51" s="39"/>
      <c r="F51" s="39"/>
      <c r="G51" s="39"/>
      <c r="H51" s="39"/>
      <c r="I51" s="39"/>
      <c r="J51" s="39"/>
      <c r="K51" s="39"/>
      <c r="L51" s="117"/>
      <c r="S51" s="37"/>
      <c r="T51" s="37"/>
      <c r="U51" s="37"/>
      <c r="V51" s="37"/>
      <c r="W51" s="37"/>
      <c r="X51" s="37"/>
      <c r="Y51" s="37"/>
      <c r="Z51" s="37"/>
      <c r="AA51" s="37"/>
      <c r="AB51" s="37"/>
      <c r="AC51" s="37"/>
      <c r="AD51" s="37"/>
      <c r="AE51" s="37"/>
    </row>
    <row r="52" spans="1:31" s="2" customFormat="1" ht="16.5" customHeight="1">
      <c r="A52" s="37"/>
      <c r="B52" s="38"/>
      <c r="C52" s="39"/>
      <c r="D52" s="39"/>
      <c r="E52" s="420" t="str">
        <f>E7</f>
        <v>Gymnázium a jazyková škola Zlín-rekonstrukce šatny</v>
      </c>
      <c r="F52" s="421"/>
      <c r="G52" s="421"/>
      <c r="H52" s="421"/>
      <c r="I52" s="39"/>
      <c r="J52" s="39"/>
      <c r="K52" s="39"/>
      <c r="L52" s="117"/>
      <c r="S52" s="37"/>
      <c r="T52" s="37"/>
      <c r="U52" s="37"/>
      <c r="V52" s="37"/>
      <c r="W52" s="37"/>
      <c r="X52" s="37"/>
      <c r="Y52" s="37"/>
      <c r="Z52" s="37"/>
      <c r="AA52" s="37"/>
      <c r="AB52" s="37"/>
      <c r="AC52" s="37"/>
      <c r="AD52" s="37"/>
      <c r="AE52" s="37"/>
    </row>
    <row r="53" spans="1:31" s="1" customFormat="1" ht="12" customHeight="1">
      <c r="B53" s="24"/>
      <c r="C53" s="32" t="s">
        <v>126</v>
      </c>
      <c r="D53" s="25"/>
      <c r="E53" s="25"/>
      <c r="F53" s="25"/>
      <c r="G53" s="25"/>
      <c r="H53" s="25"/>
      <c r="I53" s="25"/>
      <c r="J53" s="25"/>
      <c r="K53" s="25"/>
      <c r="L53" s="23"/>
    </row>
    <row r="54" spans="1:31" s="1" customFormat="1" ht="16.5" customHeight="1">
      <c r="B54" s="24"/>
      <c r="C54" s="25"/>
      <c r="D54" s="25"/>
      <c r="E54" s="420" t="s">
        <v>924</v>
      </c>
      <c r="F54" s="397"/>
      <c r="G54" s="397"/>
      <c r="H54" s="397"/>
      <c r="I54" s="25"/>
      <c r="J54" s="25"/>
      <c r="K54" s="25"/>
      <c r="L54" s="23"/>
    </row>
    <row r="55" spans="1:31" s="1" customFormat="1" ht="12" customHeight="1">
      <c r="B55" s="24"/>
      <c r="C55" s="32" t="s">
        <v>925</v>
      </c>
      <c r="D55" s="25"/>
      <c r="E55" s="25"/>
      <c r="F55" s="25"/>
      <c r="G55" s="25"/>
      <c r="H55" s="25"/>
      <c r="I55" s="25"/>
      <c r="J55" s="25"/>
      <c r="K55" s="25"/>
      <c r="L55" s="23"/>
    </row>
    <row r="56" spans="1:31" s="2" customFormat="1" ht="16.5" customHeight="1">
      <c r="A56" s="37"/>
      <c r="B56" s="38"/>
      <c r="C56" s="39"/>
      <c r="D56" s="39"/>
      <c r="E56" s="424" t="s">
        <v>1121</v>
      </c>
      <c r="F56" s="422"/>
      <c r="G56" s="422"/>
      <c r="H56" s="422"/>
      <c r="I56" s="39"/>
      <c r="J56" s="39"/>
      <c r="K56" s="39"/>
      <c r="L56" s="117"/>
      <c r="S56" s="37"/>
      <c r="T56" s="37"/>
      <c r="U56" s="37"/>
      <c r="V56" s="37"/>
      <c r="W56" s="37"/>
      <c r="X56" s="37"/>
      <c r="Y56" s="37"/>
      <c r="Z56" s="37"/>
      <c r="AA56" s="37"/>
      <c r="AB56" s="37"/>
      <c r="AC56" s="37"/>
      <c r="AD56" s="37"/>
      <c r="AE56" s="37"/>
    </row>
    <row r="57" spans="1:31" s="2" customFormat="1" ht="12" customHeight="1">
      <c r="A57" s="37"/>
      <c r="B57" s="38"/>
      <c r="C57" s="32" t="s">
        <v>927</v>
      </c>
      <c r="D57" s="39"/>
      <c r="E57" s="39"/>
      <c r="F57" s="39"/>
      <c r="G57" s="39"/>
      <c r="H57" s="39"/>
      <c r="I57" s="39"/>
      <c r="J57" s="39"/>
      <c r="K57" s="39"/>
      <c r="L57" s="117"/>
      <c r="S57" s="37"/>
      <c r="T57" s="37"/>
      <c r="U57" s="37"/>
      <c r="V57" s="37"/>
      <c r="W57" s="37"/>
      <c r="X57" s="37"/>
      <c r="Y57" s="37"/>
      <c r="Z57" s="37"/>
      <c r="AA57" s="37"/>
      <c r="AB57" s="37"/>
      <c r="AC57" s="37"/>
      <c r="AD57" s="37"/>
      <c r="AE57" s="37"/>
    </row>
    <row r="58" spans="1:31" s="2" customFormat="1" ht="16.5" customHeight="1">
      <c r="A58" s="37"/>
      <c r="B58" s="38"/>
      <c r="C58" s="39"/>
      <c r="D58" s="39"/>
      <c r="E58" s="368" t="str">
        <f>E13</f>
        <v>2024/OST/02-14-5-2 - D.1.4.5.2-Elektrická kontrola vstupu-autonomní</v>
      </c>
      <c r="F58" s="422"/>
      <c r="G58" s="422"/>
      <c r="H58" s="422"/>
      <c r="I58" s="39"/>
      <c r="J58" s="39"/>
      <c r="K58" s="39"/>
      <c r="L58" s="117"/>
      <c r="S58" s="37"/>
      <c r="T58" s="37"/>
      <c r="U58" s="37"/>
      <c r="V58" s="37"/>
      <c r="W58" s="37"/>
      <c r="X58" s="37"/>
      <c r="Y58" s="37"/>
      <c r="Z58" s="37"/>
      <c r="AA58" s="37"/>
      <c r="AB58" s="37"/>
      <c r="AC58" s="37"/>
      <c r="AD58" s="37"/>
      <c r="AE58" s="37"/>
    </row>
    <row r="59" spans="1:31" s="2" customFormat="1" ht="6.95" customHeight="1">
      <c r="A59" s="37"/>
      <c r="B59" s="38"/>
      <c r="C59" s="39"/>
      <c r="D59" s="39"/>
      <c r="E59" s="39"/>
      <c r="F59" s="39"/>
      <c r="G59" s="39"/>
      <c r="H59" s="39"/>
      <c r="I59" s="39"/>
      <c r="J59" s="39"/>
      <c r="K59" s="39"/>
      <c r="L59" s="117"/>
      <c r="S59" s="37"/>
      <c r="T59" s="37"/>
      <c r="U59" s="37"/>
      <c r="V59" s="37"/>
      <c r="W59" s="37"/>
      <c r="X59" s="37"/>
      <c r="Y59" s="37"/>
      <c r="Z59" s="37"/>
      <c r="AA59" s="37"/>
      <c r="AB59" s="37"/>
      <c r="AC59" s="37"/>
      <c r="AD59" s="37"/>
      <c r="AE59" s="37"/>
    </row>
    <row r="60" spans="1:31" s="2" customFormat="1" ht="12" customHeight="1">
      <c r="A60" s="37"/>
      <c r="B60" s="38"/>
      <c r="C60" s="32" t="s">
        <v>22</v>
      </c>
      <c r="D60" s="39"/>
      <c r="E60" s="39"/>
      <c r="F60" s="30" t="str">
        <f>F16</f>
        <v xml:space="preserve"> </v>
      </c>
      <c r="G60" s="39"/>
      <c r="H60" s="39"/>
      <c r="I60" s="32" t="s">
        <v>24</v>
      </c>
      <c r="J60" s="62" t="str">
        <f>IF(J16="","",J16)</f>
        <v>7. 2. 2024</v>
      </c>
      <c r="K60" s="39"/>
      <c r="L60" s="117"/>
      <c r="S60" s="37"/>
      <c r="T60" s="37"/>
      <c r="U60" s="37"/>
      <c r="V60" s="37"/>
      <c r="W60" s="37"/>
      <c r="X60" s="37"/>
      <c r="Y60" s="37"/>
      <c r="Z60" s="37"/>
      <c r="AA60" s="37"/>
      <c r="AB60" s="37"/>
      <c r="AC60" s="37"/>
      <c r="AD60" s="37"/>
      <c r="AE60" s="37"/>
    </row>
    <row r="61" spans="1:31" s="2" customFormat="1" ht="6.95" customHeight="1">
      <c r="A61" s="37"/>
      <c r="B61" s="38"/>
      <c r="C61" s="39"/>
      <c r="D61" s="39"/>
      <c r="E61" s="39"/>
      <c r="F61" s="39"/>
      <c r="G61" s="39"/>
      <c r="H61" s="39"/>
      <c r="I61" s="39"/>
      <c r="J61" s="39"/>
      <c r="K61" s="39"/>
      <c r="L61" s="117"/>
      <c r="S61" s="37"/>
      <c r="T61" s="37"/>
      <c r="U61" s="37"/>
      <c r="V61" s="37"/>
      <c r="W61" s="37"/>
      <c r="X61" s="37"/>
      <c r="Y61" s="37"/>
      <c r="Z61" s="37"/>
      <c r="AA61" s="37"/>
      <c r="AB61" s="37"/>
      <c r="AC61" s="37"/>
      <c r="AD61" s="37"/>
      <c r="AE61" s="37"/>
    </row>
    <row r="62" spans="1:31" s="2" customFormat="1" ht="15.2" customHeight="1">
      <c r="A62" s="37"/>
      <c r="B62" s="38"/>
      <c r="C62" s="32" t="s">
        <v>26</v>
      </c>
      <c r="D62" s="39"/>
      <c r="E62" s="39"/>
      <c r="F62" s="30" t="str">
        <f>E19</f>
        <v>Gymnáziu a jazyková škola Zlín</v>
      </c>
      <c r="G62" s="39"/>
      <c r="H62" s="39"/>
      <c r="I62" s="32" t="s">
        <v>32</v>
      </c>
      <c r="J62" s="35" t="str">
        <f>E25</f>
        <v>PROST 2000 Zlín</v>
      </c>
      <c r="K62" s="39"/>
      <c r="L62" s="117"/>
      <c r="S62" s="37"/>
      <c r="T62" s="37"/>
      <c r="U62" s="37"/>
      <c r="V62" s="37"/>
      <c r="W62" s="37"/>
      <c r="X62" s="37"/>
      <c r="Y62" s="37"/>
      <c r="Z62" s="37"/>
      <c r="AA62" s="37"/>
      <c r="AB62" s="37"/>
      <c r="AC62" s="37"/>
      <c r="AD62" s="37"/>
      <c r="AE62" s="37"/>
    </row>
    <row r="63" spans="1:31" s="2" customFormat="1" ht="15.2" customHeight="1">
      <c r="A63" s="37"/>
      <c r="B63" s="38"/>
      <c r="C63" s="32" t="s">
        <v>30</v>
      </c>
      <c r="D63" s="39"/>
      <c r="E63" s="39"/>
      <c r="F63" s="30" t="str">
        <f>IF(E22="","",E22)</f>
        <v>Vyplň údaj</v>
      </c>
      <c r="G63" s="39"/>
      <c r="H63" s="39"/>
      <c r="I63" s="32" t="s">
        <v>35</v>
      </c>
      <c r="J63" s="35" t="str">
        <f>E28</f>
        <v>Ing.D.Polášek</v>
      </c>
      <c r="K63" s="39"/>
      <c r="L63" s="117"/>
      <c r="S63" s="37"/>
      <c r="T63" s="37"/>
      <c r="U63" s="37"/>
      <c r="V63" s="37"/>
      <c r="W63" s="37"/>
      <c r="X63" s="37"/>
      <c r="Y63" s="37"/>
      <c r="Z63" s="37"/>
      <c r="AA63" s="37"/>
      <c r="AB63" s="37"/>
      <c r="AC63" s="37"/>
      <c r="AD63" s="37"/>
      <c r="AE63" s="37"/>
    </row>
    <row r="64" spans="1:31" s="2" customFormat="1" ht="10.35" customHeight="1">
      <c r="A64" s="37"/>
      <c r="B64" s="38"/>
      <c r="C64" s="39"/>
      <c r="D64" s="39"/>
      <c r="E64" s="39"/>
      <c r="F64" s="39"/>
      <c r="G64" s="39"/>
      <c r="H64" s="39"/>
      <c r="I64" s="39"/>
      <c r="J64" s="39"/>
      <c r="K64" s="39"/>
      <c r="L64" s="117"/>
      <c r="S64" s="37"/>
      <c r="T64" s="37"/>
      <c r="U64" s="37"/>
      <c r="V64" s="37"/>
      <c r="W64" s="37"/>
      <c r="X64" s="37"/>
      <c r="Y64" s="37"/>
      <c r="Z64" s="37"/>
      <c r="AA64" s="37"/>
      <c r="AB64" s="37"/>
      <c r="AC64" s="37"/>
      <c r="AD64" s="37"/>
      <c r="AE64" s="37"/>
    </row>
    <row r="65" spans="1:47" s="2" customFormat="1" ht="29.25" customHeight="1">
      <c r="A65" s="37"/>
      <c r="B65" s="38"/>
      <c r="C65" s="140" t="s">
        <v>130</v>
      </c>
      <c r="D65" s="141"/>
      <c r="E65" s="141"/>
      <c r="F65" s="141"/>
      <c r="G65" s="141"/>
      <c r="H65" s="141"/>
      <c r="I65" s="141"/>
      <c r="J65" s="142" t="s">
        <v>131</v>
      </c>
      <c r="K65" s="141"/>
      <c r="L65" s="117"/>
      <c r="S65" s="37"/>
      <c r="T65" s="37"/>
      <c r="U65" s="37"/>
      <c r="V65" s="37"/>
      <c r="W65" s="37"/>
      <c r="X65" s="37"/>
      <c r="Y65" s="37"/>
      <c r="Z65" s="37"/>
      <c r="AA65" s="37"/>
      <c r="AB65" s="37"/>
      <c r="AC65" s="37"/>
      <c r="AD65" s="37"/>
      <c r="AE65" s="37"/>
    </row>
    <row r="66" spans="1:47" s="2" customFormat="1" ht="10.35" customHeight="1">
      <c r="A66" s="37"/>
      <c r="B66" s="38"/>
      <c r="C66" s="39"/>
      <c r="D66" s="39"/>
      <c r="E66" s="39"/>
      <c r="F66" s="39"/>
      <c r="G66" s="39"/>
      <c r="H66" s="39"/>
      <c r="I66" s="39"/>
      <c r="J66" s="39"/>
      <c r="K66" s="39"/>
      <c r="L66" s="117"/>
      <c r="S66" s="37"/>
      <c r="T66" s="37"/>
      <c r="U66" s="37"/>
      <c r="V66" s="37"/>
      <c r="W66" s="37"/>
      <c r="X66" s="37"/>
      <c r="Y66" s="37"/>
      <c r="Z66" s="37"/>
      <c r="AA66" s="37"/>
      <c r="AB66" s="37"/>
      <c r="AC66" s="37"/>
      <c r="AD66" s="37"/>
      <c r="AE66" s="37"/>
    </row>
    <row r="67" spans="1:47" s="2" customFormat="1" ht="22.9" customHeight="1">
      <c r="A67" s="37"/>
      <c r="B67" s="38"/>
      <c r="C67" s="143" t="s">
        <v>71</v>
      </c>
      <c r="D67" s="39"/>
      <c r="E67" s="39"/>
      <c r="F67" s="39"/>
      <c r="G67" s="39"/>
      <c r="H67" s="39"/>
      <c r="I67" s="39"/>
      <c r="J67" s="80">
        <f>J95</f>
        <v>0</v>
      </c>
      <c r="K67" s="39"/>
      <c r="L67" s="117"/>
      <c r="S67" s="37"/>
      <c r="T67" s="37"/>
      <c r="U67" s="37"/>
      <c r="V67" s="37"/>
      <c r="W67" s="37"/>
      <c r="X67" s="37"/>
      <c r="Y67" s="37"/>
      <c r="Z67" s="37"/>
      <c r="AA67" s="37"/>
      <c r="AB67" s="37"/>
      <c r="AC67" s="37"/>
      <c r="AD67" s="37"/>
      <c r="AE67" s="37"/>
      <c r="AU67" s="20" t="s">
        <v>132</v>
      </c>
    </row>
    <row r="68" spans="1:47" s="9" customFormat="1" ht="24.95" customHeight="1">
      <c r="B68" s="144"/>
      <c r="C68" s="145"/>
      <c r="D68" s="146" t="s">
        <v>1210</v>
      </c>
      <c r="E68" s="147"/>
      <c r="F68" s="147"/>
      <c r="G68" s="147"/>
      <c r="H68" s="147"/>
      <c r="I68" s="147"/>
      <c r="J68" s="148">
        <f>J96</f>
        <v>0</v>
      </c>
      <c r="K68" s="145"/>
      <c r="L68" s="149"/>
    </row>
    <row r="69" spans="1:47" s="10" customFormat="1" ht="19.899999999999999" customHeight="1">
      <c r="B69" s="150"/>
      <c r="C69" s="100"/>
      <c r="D69" s="151" t="s">
        <v>1125</v>
      </c>
      <c r="E69" s="152"/>
      <c r="F69" s="152"/>
      <c r="G69" s="152"/>
      <c r="H69" s="152"/>
      <c r="I69" s="152"/>
      <c r="J69" s="153">
        <f>J97</f>
        <v>0</v>
      </c>
      <c r="K69" s="100"/>
      <c r="L69" s="154"/>
    </row>
    <row r="70" spans="1:47" s="10" customFormat="1" ht="19.899999999999999" customHeight="1">
      <c r="B70" s="150"/>
      <c r="C70" s="100"/>
      <c r="D70" s="151" t="s">
        <v>1126</v>
      </c>
      <c r="E70" s="152"/>
      <c r="F70" s="152"/>
      <c r="G70" s="152"/>
      <c r="H70" s="152"/>
      <c r="I70" s="152"/>
      <c r="J70" s="153">
        <f>J110</f>
        <v>0</v>
      </c>
      <c r="K70" s="100"/>
      <c r="L70" s="154"/>
    </row>
    <row r="71" spans="1:47" s="10" customFormat="1" ht="19.899999999999999" customHeight="1">
      <c r="B71" s="150"/>
      <c r="C71" s="100"/>
      <c r="D71" s="151" t="s">
        <v>1127</v>
      </c>
      <c r="E71" s="152"/>
      <c r="F71" s="152"/>
      <c r="G71" s="152"/>
      <c r="H71" s="152"/>
      <c r="I71" s="152"/>
      <c r="J71" s="153">
        <f>J150</f>
        <v>0</v>
      </c>
      <c r="K71" s="100"/>
      <c r="L71" s="154"/>
    </row>
    <row r="72" spans="1:47" s="2" customFormat="1" ht="21.75" customHeight="1">
      <c r="A72" s="37"/>
      <c r="B72" s="38"/>
      <c r="C72" s="39"/>
      <c r="D72" s="39"/>
      <c r="E72" s="39"/>
      <c r="F72" s="39"/>
      <c r="G72" s="39"/>
      <c r="H72" s="39"/>
      <c r="I72" s="39"/>
      <c r="J72" s="39"/>
      <c r="K72" s="39"/>
      <c r="L72" s="117"/>
      <c r="S72" s="37"/>
      <c r="T72" s="37"/>
      <c r="U72" s="37"/>
      <c r="V72" s="37"/>
      <c r="W72" s="37"/>
      <c r="X72" s="37"/>
      <c r="Y72" s="37"/>
      <c r="Z72" s="37"/>
      <c r="AA72" s="37"/>
      <c r="AB72" s="37"/>
      <c r="AC72" s="37"/>
      <c r="AD72" s="37"/>
      <c r="AE72" s="37"/>
    </row>
    <row r="73" spans="1:47" s="2" customFormat="1" ht="6.95" customHeight="1">
      <c r="A73" s="37"/>
      <c r="B73" s="50"/>
      <c r="C73" s="51"/>
      <c r="D73" s="51"/>
      <c r="E73" s="51"/>
      <c r="F73" s="51"/>
      <c r="G73" s="51"/>
      <c r="H73" s="51"/>
      <c r="I73" s="51"/>
      <c r="J73" s="51"/>
      <c r="K73" s="51"/>
      <c r="L73" s="117"/>
      <c r="S73" s="37"/>
      <c r="T73" s="37"/>
      <c r="U73" s="37"/>
      <c r="V73" s="37"/>
      <c r="W73" s="37"/>
      <c r="X73" s="37"/>
      <c r="Y73" s="37"/>
      <c r="Z73" s="37"/>
      <c r="AA73" s="37"/>
      <c r="AB73" s="37"/>
      <c r="AC73" s="37"/>
      <c r="AD73" s="37"/>
      <c r="AE73" s="37"/>
    </row>
    <row r="77" spans="1:47" s="2" customFormat="1" ht="6.95" customHeight="1">
      <c r="A77" s="37"/>
      <c r="B77" s="52"/>
      <c r="C77" s="53"/>
      <c r="D77" s="53"/>
      <c r="E77" s="53"/>
      <c r="F77" s="53"/>
      <c r="G77" s="53"/>
      <c r="H77" s="53"/>
      <c r="I77" s="53"/>
      <c r="J77" s="53"/>
      <c r="K77" s="53"/>
      <c r="L77" s="117"/>
      <c r="S77" s="37"/>
      <c r="T77" s="37"/>
      <c r="U77" s="37"/>
      <c r="V77" s="37"/>
      <c r="W77" s="37"/>
      <c r="X77" s="37"/>
      <c r="Y77" s="37"/>
      <c r="Z77" s="37"/>
      <c r="AA77" s="37"/>
      <c r="AB77" s="37"/>
      <c r="AC77" s="37"/>
      <c r="AD77" s="37"/>
      <c r="AE77" s="37"/>
    </row>
    <row r="78" spans="1:47" s="2" customFormat="1" ht="24.95" customHeight="1">
      <c r="A78" s="37"/>
      <c r="B78" s="38"/>
      <c r="C78" s="26" t="s">
        <v>150</v>
      </c>
      <c r="D78" s="39"/>
      <c r="E78" s="39"/>
      <c r="F78" s="39"/>
      <c r="G78" s="39"/>
      <c r="H78" s="39"/>
      <c r="I78" s="39"/>
      <c r="J78" s="39"/>
      <c r="K78" s="39"/>
      <c r="L78" s="117"/>
      <c r="S78" s="37"/>
      <c r="T78" s="37"/>
      <c r="U78" s="37"/>
      <c r="V78" s="37"/>
      <c r="W78" s="37"/>
      <c r="X78" s="37"/>
      <c r="Y78" s="37"/>
      <c r="Z78" s="37"/>
      <c r="AA78" s="37"/>
      <c r="AB78" s="37"/>
      <c r="AC78" s="37"/>
      <c r="AD78" s="37"/>
      <c r="AE78" s="37"/>
    </row>
    <row r="79" spans="1:47" s="2" customFormat="1" ht="6.95" customHeight="1">
      <c r="A79" s="37"/>
      <c r="B79" s="38"/>
      <c r="C79" s="39"/>
      <c r="D79" s="39"/>
      <c r="E79" s="39"/>
      <c r="F79" s="39"/>
      <c r="G79" s="39"/>
      <c r="H79" s="39"/>
      <c r="I79" s="39"/>
      <c r="J79" s="39"/>
      <c r="K79" s="39"/>
      <c r="L79" s="117"/>
      <c r="S79" s="37"/>
      <c r="T79" s="37"/>
      <c r="U79" s="37"/>
      <c r="V79" s="37"/>
      <c r="W79" s="37"/>
      <c r="X79" s="37"/>
      <c r="Y79" s="37"/>
      <c r="Z79" s="37"/>
      <c r="AA79" s="37"/>
      <c r="AB79" s="37"/>
      <c r="AC79" s="37"/>
      <c r="AD79" s="37"/>
      <c r="AE79" s="37"/>
    </row>
    <row r="80" spans="1:47" s="2" customFormat="1" ht="12" customHeight="1">
      <c r="A80" s="37"/>
      <c r="B80" s="38"/>
      <c r="C80" s="32" t="s">
        <v>16</v>
      </c>
      <c r="D80" s="39"/>
      <c r="E80" s="39"/>
      <c r="F80" s="39"/>
      <c r="G80" s="39"/>
      <c r="H80" s="39"/>
      <c r="I80" s="39"/>
      <c r="J80" s="39"/>
      <c r="K80" s="39"/>
      <c r="L80" s="117"/>
      <c r="S80" s="37"/>
      <c r="T80" s="37"/>
      <c r="U80" s="37"/>
      <c r="V80" s="37"/>
      <c r="W80" s="37"/>
      <c r="X80" s="37"/>
      <c r="Y80" s="37"/>
      <c r="Z80" s="37"/>
      <c r="AA80" s="37"/>
      <c r="AB80" s="37"/>
      <c r="AC80" s="37"/>
      <c r="AD80" s="37"/>
      <c r="AE80" s="37"/>
    </row>
    <row r="81" spans="1:63" s="2" customFormat="1" ht="16.5" customHeight="1">
      <c r="A81" s="37"/>
      <c r="B81" s="38"/>
      <c r="C81" s="39"/>
      <c r="D81" s="39"/>
      <c r="E81" s="420" t="str">
        <f>E7</f>
        <v>Gymnázium a jazyková škola Zlín-rekonstrukce šatny</v>
      </c>
      <c r="F81" s="421"/>
      <c r="G81" s="421"/>
      <c r="H81" s="421"/>
      <c r="I81" s="39"/>
      <c r="J81" s="39"/>
      <c r="K81" s="39"/>
      <c r="L81" s="117"/>
      <c r="S81" s="37"/>
      <c r="T81" s="37"/>
      <c r="U81" s="37"/>
      <c r="V81" s="37"/>
      <c r="W81" s="37"/>
      <c r="X81" s="37"/>
      <c r="Y81" s="37"/>
      <c r="Z81" s="37"/>
      <c r="AA81" s="37"/>
      <c r="AB81" s="37"/>
      <c r="AC81" s="37"/>
      <c r="AD81" s="37"/>
      <c r="AE81" s="37"/>
    </row>
    <row r="82" spans="1:63" s="1" customFormat="1" ht="12" customHeight="1">
      <c r="B82" s="24"/>
      <c r="C82" s="32" t="s">
        <v>126</v>
      </c>
      <c r="D82" s="25"/>
      <c r="E82" s="25"/>
      <c r="F82" s="25"/>
      <c r="G82" s="25"/>
      <c r="H82" s="25"/>
      <c r="I82" s="25"/>
      <c r="J82" s="25"/>
      <c r="K82" s="25"/>
      <c r="L82" s="23"/>
    </row>
    <row r="83" spans="1:63" s="1" customFormat="1" ht="16.5" customHeight="1">
      <c r="B83" s="24"/>
      <c r="C83" s="25"/>
      <c r="D83" s="25"/>
      <c r="E83" s="420" t="s">
        <v>924</v>
      </c>
      <c r="F83" s="397"/>
      <c r="G83" s="397"/>
      <c r="H83" s="397"/>
      <c r="I83" s="25"/>
      <c r="J83" s="25"/>
      <c r="K83" s="25"/>
      <c r="L83" s="23"/>
    </row>
    <row r="84" spans="1:63" s="1" customFormat="1" ht="12" customHeight="1">
      <c r="B84" s="24"/>
      <c r="C84" s="32" t="s">
        <v>925</v>
      </c>
      <c r="D84" s="25"/>
      <c r="E84" s="25"/>
      <c r="F84" s="25"/>
      <c r="G84" s="25"/>
      <c r="H84" s="25"/>
      <c r="I84" s="25"/>
      <c r="J84" s="25"/>
      <c r="K84" s="25"/>
      <c r="L84" s="23"/>
    </row>
    <row r="85" spans="1:63" s="2" customFormat="1" ht="16.5" customHeight="1">
      <c r="A85" s="37"/>
      <c r="B85" s="38"/>
      <c r="C85" s="39"/>
      <c r="D85" s="39"/>
      <c r="E85" s="424" t="s">
        <v>1121</v>
      </c>
      <c r="F85" s="422"/>
      <c r="G85" s="422"/>
      <c r="H85" s="422"/>
      <c r="I85" s="39"/>
      <c r="J85" s="39"/>
      <c r="K85" s="39"/>
      <c r="L85" s="117"/>
      <c r="S85" s="37"/>
      <c r="T85" s="37"/>
      <c r="U85" s="37"/>
      <c r="V85" s="37"/>
      <c r="W85" s="37"/>
      <c r="X85" s="37"/>
      <c r="Y85" s="37"/>
      <c r="Z85" s="37"/>
      <c r="AA85" s="37"/>
      <c r="AB85" s="37"/>
      <c r="AC85" s="37"/>
      <c r="AD85" s="37"/>
      <c r="AE85" s="37"/>
    </row>
    <row r="86" spans="1:63" s="2" customFormat="1" ht="12" customHeight="1">
      <c r="A86" s="37"/>
      <c r="B86" s="38"/>
      <c r="C86" s="32" t="s">
        <v>927</v>
      </c>
      <c r="D86" s="39"/>
      <c r="E86" s="39"/>
      <c r="F86" s="39"/>
      <c r="G86" s="39"/>
      <c r="H86" s="39"/>
      <c r="I86" s="39"/>
      <c r="J86" s="39"/>
      <c r="K86" s="39"/>
      <c r="L86" s="117"/>
      <c r="S86" s="37"/>
      <c r="T86" s="37"/>
      <c r="U86" s="37"/>
      <c r="V86" s="37"/>
      <c r="W86" s="37"/>
      <c r="X86" s="37"/>
      <c r="Y86" s="37"/>
      <c r="Z86" s="37"/>
      <c r="AA86" s="37"/>
      <c r="AB86" s="37"/>
      <c r="AC86" s="37"/>
      <c r="AD86" s="37"/>
      <c r="AE86" s="37"/>
    </row>
    <row r="87" spans="1:63" s="2" customFormat="1" ht="16.5" customHeight="1">
      <c r="A87" s="37"/>
      <c r="B87" s="38"/>
      <c r="C87" s="39"/>
      <c r="D87" s="39"/>
      <c r="E87" s="368" t="str">
        <f>E13</f>
        <v>2024/OST/02-14-5-2 - D.1.4.5.2-Elektrická kontrola vstupu-autonomní</v>
      </c>
      <c r="F87" s="422"/>
      <c r="G87" s="422"/>
      <c r="H87" s="422"/>
      <c r="I87" s="39"/>
      <c r="J87" s="39"/>
      <c r="K87" s="39"/>
      <c r="L87" s="117"/>
      <c r="S87" s="37"/>
      <c r="T87" s="37"/>
      <c r="U87" s="37"/>
      <c r="V87" s="37"/>
      <c r="W87" s="37"/>
      <c r="X87" s="37"/>
      <c r="Y87" s="37"/>
      <c r="Z87" s="37"/>
      <c r="AA87" s="37"/>
      <c r="AB87" s="37"/>
      <c r="AC87" s="37"/>
      <c r="AD87" s="37"/>
      <c r="AE87" s="37"/>
    </row>
    <row r="88" spans="1:63" s="2" customFormat="1" ht="6.95" customHeight="1">
      <c r="A88" s="37"/>
      <c r="B88" s="38"/>
      <c r="C88" s="39"/>
      <c r="D88" s="39"/>
      <c r="E88" s="39"/>
      <c r="F88" s="39"/>
      <c r="G88" s="39"/>
      <c r="H88" s="39"/>
      <c r="I88" s="39"/>
      <c r="J88" s="39"/>
      <c r="K88" s="39"/>
      <c r="L88" s="117"/>
      <c r="S88" s="37"/>
      <c r="T88" s="37"/>
      <c r="U88" s="37"/>
      <c r="V88" s="37"/>
      <c r="W88" s="37"/>
      <c r="X88" s="37"/>
      <c r="Y88" s="37"/>
      <c r="Z88" s="37"/>
      <c r="AA88" s="37"/>
      <c r="AB88" s="37"/>
      <c r="AC88" s="37"/>
      <c r="AD88" s="37"/>
      <c r="AE88" s="37"/>
    </row>
    <row r="89" spans="1:63" s="2" customFormat="1" ht="12" customHeight="1">
      <c r="A89" s="37"/>
      <c r="B89" s="38"/>
      <c r="C89" s="32" t="s">
        <v>22</v>
      </c>
      <c r="D89" s="39"/>
      <c r="E89" s="39"/>
      <c r="F89" s="30" t="str">
        <f>F16</f>
        <v xml:space="preserve"> </v>
      </c>
      <c r="G89" s="39"/>
      <c r="H89" s="39"/>
      <c r="I89" s="32" t="s">
        <v>24</v>
      </c>
      <c r="J89" s="62" t="str">
        <f>IF(J16="","",J16)</f>
        <v>7. 2. 2024</v>
      </c>
      <c r="K89" s="39"/>
      <c r="L89" s="117"/>
      <c r="S89" s="37"/>
      <c r="T89" s="37"/>
      <c r="U89" s="37"/>
      <c r="V89" s="37"/>
      <c r="W89" s="37"/>
      <c r="X89" s="37"/>
      <c r="Y89" s="37"/>
      <c r="Z89" s="37"/>
      <c r="AA89" s="37"/>
      <c r="AB89" s="37"/>
      <c r="AC89" s="37"/>
      <c r="AD89" s="37"/>
      <c r="AE89" s="37"/>
    </row>
    <row r="90" spans="1:63" s="2" customFormat="1" ht="6.95" customHeight="1">
      <c r="A90" s="37"/>
      <c r="B90" s="38"/>
      <c r="C90" s="39"/>
      <c r="D90" s="39"/>
      <c r="E90" s="39"/>
      <c r="F90" s="39"/>
      <c r="G90" s="39"/>
      <c r="H90" s="39"/>
      <c r="I90" s="39"/>
      <c r="J90" s="39"/>
      <c r="K90" s="39"/>
      <c r="L90" s="117"/>
      <c r="S90" s="37"/>
      <c r="T90" s="37"/>
      <c r="U90" s="37"/>
      <c r="V90" s="37"/>
      <c r="W90" s="37"/>
      <c r="X90" s="37"/>
      <c r="Y90" s="37"/>
      <c r="Z90" s="37"/>
      <c r="AA90" s="37"/>
      <c r="AB90" s="37"/>
      <c r="AC90" s="37"/>
      <c r="AD90" s="37"/>
      <c r="AE90" s="37"/>
    </row>
    <row r="91" spans="1:63" s="2" customFormat="1" ht="15.2" customHeight="1">
      <c r="A91" s="37"/>
      <c r="B91" s="38"/>
      <c r="C91" s="32" t="s">
        <v>26</v>
      </c>
      <c r="D91" s="39"/>
      <c r="E91" s="39"/>
      <c r="F91" s="30" t="str">
        <f>E19</f>
        <v>Gymnáziu a jazyková škola Zlín</v>
      </c>
      <c r="G91" s="39"/>
      <c r="H91" s="39"/>
      <c r="I91" s="32" t="s">
        <v>32</v>
      </c>
      <c r="J91" s="35" t="str">
        <f>E25</f>
        <v>PROST 2000 Zlín</v>
      </c>
      <c r="K91" s="39"/>
      <c r="L91" s="117"/>
      <c r="S91" s="37"/>
      <c r="T91" s="37"/>
      <c r="U91" s="37"/>
      <c r="V91" s="37"/>
      <c r="W91" s="37"/>
      <c r="X91" s="37"/>
      <c r="Y91" s="37"/>
      <c r="Z91" s="37"/>
      <c r="AA91" s="37"/>
      <c r="AB91" s="37"/>
      <c r="AC91" s="37"/>
      <c r="AD91" s="37"/>
      <c r="AE91" s="37"/>
    </row>
    <row r="92" spans="1:63" s="2" customFormat="1" ht="15.2" customHeight="1">
      <c r="A92" s="37"/>
      <c r="B92" s="38"/>
      <c r="C92" s="32" t="s">
        <v>30</v>
      </c>
      <c r="D92" s="39"/>
      <c r="E92" s="39"/>
      <c r="F92" s="30" t="str">
        <f>IF(E22="","",E22)</f>
        <v>Vyplň údaj</v>
      </c>
      <c r="G92" s="39"/>
      <c r="H92" s="39"/>
      <c r="I92" s="32" t="s">
        <v>35</v>
      </c>
      <c r="J92" s="35" t="str">
        <f>E28</f>
        <v>Ing.D.Polášek</v>
      </c>
      <c r="K92" s="39"/>
      <c r="L92" s="117"/>
      <c r="S92" s="37"/>
      <c r="T92" s="37"/>
      <c r="U92" s="37"/>
      <c r="V92" s="37"/>
      <c r="W92" s="37"/>
      <c r="X92" s="37"/>
      <c r="Y92" s="37"/>
      <c r="Z92" s="37"/>
      <c r="AA92" s="37"/>
      <c r="AB92" s="37"/>
      <c r="AC92" s="37"/>
      <c r="AD92" s="37"/>
      <c r="AE92" s="37"/>
    </row>
    <row r="93" spans="1:63" s="2" customFormat="1" ht="10.35" customHeight="1">
      <c r="A93" s="37"/>
      <c r="B93" s="38"/>
      <c r="C93" s="39"/>
      <c r="D93" s="39"/>
      <c r="E93" s="39"/>
      <c r="F93" s="39"/>
      <c r="G93" s="39"/>
      <c r="H93" s="39"/>
      <c r="I93" s="39"/>
      <c r="J93" s="39"/>
      <c r="K93" s="39"/>
      <c r="L93" s="117"/>
      <c r="S93" s="37"/>
      <c r="T93" s="37"/>
      <c r="U93" s="37"/>
      <c r="V93" s="37"/>
      <c r="W93" s="37"/>
      <c r="X93" s="37"/>
      <c r="Y93" s="37"/>
      <c r="Z93" s="37"/>
      <c r="AA93" s="37"/>
      <c r="AB93" s="37"/>
      <c r="AC93" s="37"/>
      <c r="AD93" s="37"/>
      <c r="AE93" s="37"/>
    </row>
    <row r="94" spans="1:63" s="11" customFormat="1" ht="29.25" customHeight="1">
      <c r="A94" s="155"/>
      <c r="B94" s="156"/>
      <c r="C94" s="157" t="s">
        <v>151</v>
      </c>
      <c r="D94" s="158" t="s">
        <v>58</v>
      </c>
      <c r="E94" s="158" t="s">
        <v>54</v>
      </c>
      <c r="F94" s="158" t="s">
        <v>55</v>
      </c>
      <c r="G94" s="158" t="s">
        <v>152</v>
      </c>
      <c r="H94" s="158" t="s">
        <v>153</v>
      </c>
      <c r="I94" s="158" t="s">
        <v>154</v>
      </c>
      <c r="J94" s="158" t="s">
        <v>131</v>
      </c>
      <c r="K94" s="159" t="s">
        <v>155</v>
      </c>
      <c r="L94" s="160"/>
      <c r="M94" s="71" t="s">
        <v>21</v>
      </c>
      <c r="N94" s="72" t="s">
        <v>43</v>
      </c>
      <c r="O94" s="72" t="s">
        <v>156</v>
      </c>
      <c r="P94" s="72" t="s">
        <v>157</v>
      </c>
      <c r="Q94" s="72" t="s">
        <v>158</v>
      </c>
      <c r="R94" s="72" t="s">
        <v>159</v>
      </c>
      <c r="S94" s="72" t="s">
        <v>160</v>
      </c>
      <c r="T94" s="73" t="s">
        <v>161</v>
      </c>
      <c r="U94" s="155"/>
      <c r="V94" s="155"/>
      <c r="W94" s="155"/>
      <c r="X94" s="155"/>
      <c r="Y94" s="155"/>
      <c r="Z94" s="155"/>
      <c r="AA94" s="155"/>
      <c r="AB94" s="155"/>
      <c r="AC94" s="155"/>
      <c r="AD94" s="155"/>
      <c r="AE94" s="155"/>
    </row>
    <row r="95" spans="1:63" s="2" customFormat="1" ht="22.9" customHeight="1">
      <c r="A95" s="37"/>
      <c r="B95" s="38"/>
      <c r="C95" s="78" t="s">
        <v>162</v>
      </c>
      <c r="D95" s="39"/>
      <c r="E95" s="39"/>
      <c r="F95" s="39"/>
      <c r="G95" s="39"/>
      <c r="H95" s="39"/>
      <c r="I95" s="39"/>
      <c r="J95" s="161">
        <f>BK95</f>
        <v>0</v>
      </c>
      <c r="K95" s="39"/>
      <c r="L95" s="42"/>
      <c r="M95" s="74"/>
      <c r="N95" s="162"/>
      <c r="O95" s="75"/>
      <c r="P95" s="163">
        <f>P96</f>
        <v>0</v>
      </c>
      <c r="Q95" s="75"/>
      <c r="R95" s="163">
        <f>R96</f>
        <v>0</v>
      </c>
      <c r="S95" s="75"/>
      <c r="T95" s="164">
        <f>T96</f>
        <v>0</v>
      </c>
      <c r="U95" s="37"/>
      <c r="V95" s="37"/>
      <c r="W95" s="37"/>
      <c r="X95" s="37"/>
      <c r="Y95" s="37"/>
      <c r="Z95" s="37"/>
      <c r="AA95" s="37"/>
      <c r="AB95" s="37"/>
      <c r="AC95" s="37"/>
      <c r="AD95" s="37"/>
      <c r="AE95" s="37"/>
      <c r="AT95" s="20" t="s">
        <v>72</v>
      </c>
      <c r="AU95" s="20" t="s">
        <v>132</v>
      </c>
      <c r="BK95" s="165">
        <f>BK96</f>
        <v>0</v>
      </c>
    </row>
    <row r="96" spans="1:63" s="12" customFormat="1" ht="25.9" customHeight="1">
      <c r="B96" s="166"/>
      <c r="C96" s="167"/>
      <c r="D96" s="168" t="s">
        <v>72</v>
      </c>
      <c r="E96" s="169" t="s">
        <v>941</v>
      </c>
      <c r="F96" s="169" t="s">
        <v>1211</v>
      </c>
      <c r="G96" s="167"/>
      <c r="H96" s="167"/>
      <c r="I96" s="170"/>
      <c r="J96" s="171">
        <f>BK96</f>
        <v>0</v>
      </c>
      <c r="K96" s="167"/>
      <c r="L96" s="172"/>
      <c r="M96" s="173"/>
      <c r="N96" s="174"/>
      <c r="O96" s="174"/>
      <c r="P96" s="175">
        <f>P97+P110+P150</f>
        <v>0</v>
      </c>
      <c r="Q96" s="174"/>
      <c r="R96" s="175">
        <f>R97+R110+R150</f>
        <v>0</v>
      </c>
      <c r="S96" s="174"/>
      <c r="T96" s="176">
        <f>T97+T110+T150</f>
        <v>0</v>
      </c>
      <c r="AR96" s="177" t="s">
        <v>81</v>
      </c>
      <c r="AT96" s="178" t="s">
        <v>72</v>
      </c>
      <c r="AU96" s="178" t="s">
        <v>73</v>
      </c>
      <c r="AY96" s="177" t="s">
        <v>165</v>
      </c>
      <c r="BK96" s="179">
        <f>BK97+BK110+BK150</f>
        <v>0</v>
      </c>
    </row>
    <row r="97" spans="1:65" s="12" customFormat="1" ht="22.9" customHeight="1">
      <c r="B97" s="166"/>
      <c r="C97" s="167"/>
      <c r="D97" s="168" t="s">
        <v>72</v>
      </c>
      <c r="E97" s="180" t="s">
        <v>981</v>
      </c>
      <c r="F97" s="180" t="s">
        <v>1129</v>
      </c>
      <c r="G97" s="167"/>
      <c r="H97" s="167"/>
      <c r="I97" s="170"/>
      <c r="J97" s="181">
        <f>BK97</f>
        <v>0</v>
      </c>
      <c r="K97" s="167"/>
      <c r="L97" s="172"/>
      <c r="M97" s="173"/>
      <c r="N97" s="174"/>
      <c r="O97" s="174"/>
      <c r="P97" s="175">
        <f>SUM(P98:P109)</f>
        <v>0</v>
      </c>
      <c r="Q97" s="174"/>
      <c r="R97" s="175">
        <f>SUM(R98:R109)</f>
        <v>0</v>
      </c>
      <c r="S97" s="174"/>
      <c r="T97" s="176">
        <f>SUM(T98:T109)</f>
        <v>0</v>
      </c>
      <c r="AR97" s="177" t="s">
        <v>81</v>
      </c>
      <c r="AT97" s="178" t="s">
        <v>72</v>
      </c>
      <c r="AU97" s="178" t="s">
        <v>81</v>
      </c>
      <c r="AY97" s="177" t="s">
        <v>165</v>
      </c>
      <c r="BK97" s="179">
        <f>SUM(BK98:BK109)</f>
        <v>0</v>
      </c>
    </row>
    <row r="98" spans="1:65" s="2" customFormat="1" ht="37.9" customHeight="1">
      <c r="A98" s="37"/>
      <c r="B98" s="38"/>
      <c r="C98" s="182" t="s">
        <v>81</v>
      </c>
      <c r="D98" s="182" t="s">
        <v>167</v>
      </c>
      <c r="E98" s="183" t="s">
        <v>81</v>
      </c>
      <c r="F98" s="184" t="s">
        <v>1212</v>
      </c>
      <c r="G98" s="185" t="s">
        <v>380</v>
      </c>
      <c r="H98" s="186">
        <v>4</v>
      </c>
      <c r="I98" s="187"/>
      <c r="J98" s="188">
        <f>ROUND(I98*H98,2)</f>
        <v>0</v>
      </c>
      <c r="K98" s="184" t="s">
        <v>366</v>
      </c>
      <c r="L98" s="42"/>
      <c r="M98" s="189" t="s">
        <v>21</v>
      </c>
      <c r="N98" s="190" t="s">
        <v>44</v>
      </c>
      <c r="O98" s="67"/>
      <c r="P98" s="191">
        <f>O98*H98</f>
        <v>0</v>
      </c>
      <c r="Q98" s="191">
        <v>0</v>
      </c>
      <c r="R98" s="191">
        <f>Q98*H98</f>
        <v>0</v>
      </c>
      <c r="S98" s="191">
        <v>0</v>
      </c>
      <c r="T98" s="192">
        <f>S98*H98</f>
        <v>0</v>
      </c>
      <c r="U98" s="37"/>
      <c r="V98" s="37"/>
      <c r="W98" s="37"/>
      <c r="X98" s="37"/>
      <c r="Y98" s="37"/>
      <c r="Z98" s="37"/>
      <c r="AA98" s="37"/>
      <c r="AB98" s="37"/>
      <c r="AC98" s="37"/>
      <c r="AD98" s="37"/>
      <c r="AE98" s="37"/>
      <c r="AR98" s="193" t="s">
        <v>272</v>
      </c>
      <c r="AT98" s="193" t="s">
        <v>167</v>
      </c>
      <c r="AU98" s="193" t="s">
        <v>83</v>
      </c>
      <c r="AY98" s="20" t="s">
        <v>165</v>
      </c>
      <c r="BE98" s="194">
        <f>IF(N98="základní",J98,0)</f>
        <v>0</v>
      </c>
      <c r="BF98" s="194">
        <f>IF(N98="snížená",J98,0)</f>
        <v>0</v>
      </c>
      <c r="BG98" s="194">
        <f>IF(N98="zákl. přenesená",J98,0)</f>
        <v>0</v>
      </c>
      <c r="BH98" s="194">
        <f>IF(N98="sníž. přenesená",J98,0)</f>
        <v>0</v>
      </c>
      <c r="BI98" s="194">
        <f>IF(N98="nulová",J98,0)</f>
        <v>0</v>
      </c>
      <c r="BJ98" s="20" t="s">
        <v>81</v>
      </c>
      <c r="BK98" s="194">
        <f>ROUND(I98*H98,2)</f>
        <v>0</v>
      </c>
      <c r="BL98" s="20" t="s">
        <v>272</v>
      </c>
      <c r="BM98" s="193" t="s">
        <v>83</v>
      </c>
    </row>
    <row r="99" spans="1:65" s="13" customFormat="1" ht="11.25">
      <c r="B99" s="200"/>
      <c r="C99" s="201"/>
      <c r="D99" s="202" t="s">
        <v>176</v>
      </c>
      <c r="E99" s="203" t="s">
        <v>21</v>
      </c>
      <c r="F99" s="204" t="s">
        <v>1195</v>
      </c>
      <c r="G99" s="201"/>
      <c r="H99" s="205">
        <v>4</v>
      </c>
      <c r="I99" s="206"/>
      <c r="J99" s="201"/>
      <c r="K99" s="201"/>
      <c r="L99" s="207"/>
      <c r="M99" s="208"/>
      <c r="N99" s="209"/>
      <c r="O99" s="209"/>
      <c r="P99" s="209"/>
      <c r="Q99" s="209"/>
      <c r="R99" s="209"/>
      <c r="S99" s="209"/>
      <c r="T99" s="210"/>
      <c r="AT99" s="211" t="s">
        <v>176</v>
      </c>
      <c r="AU99" s="211" t="s">
        <v>83</v>
      </c>
      <c r="AV99" s="13" t="s">
        <v>83</v>
      </c>
      <c r="AW99" s="13" t="s">
        <v>34</v>
      </c>
      <c r="AX99" s="13" t="s">
        <v>73</v>
      </c>
      <c r="AY99" s="211" t="s">
        <v>165</v>
      </c>
    </row>
    <row r="100" spans="1:65" s="15" customFormat="1" ht="11.25">
      <c r="B100" s="223"/>
      <c r="C100" s="224"/>
      <c r="D100" s="202" t="s">
        <v>176</v>
      </c>
      <c r="E100" s="225" t="s">
        <v>21</v>
      </c>
      <c r="F100" s="226" t="s">
        <v>186</v>
      </c>
      <c r="G100" s="224"/>
      <c r="H100" s="227">
        <v>4</v>
      </c>
      <c r="I100" s="228"/>
      <c r="J100" s="224"/>
      <c r="K100" s="224"/>
      <c r="L100" s="229"/>
      <c r="M100" s="230"/>
      <c r="N100" s="231"/>
      <c r="O100" s="231"/>
      <c r="P100" s="231"/>
      <c r="Q100" s="231"/>
      <c r="R100" s="231"/>
      <c r="S100" s="231"/>
      <c r="T100" s="232"/>
      <c r="AT100" s="233" t="s">
        <v>176</v>
      </c>
      <c r="AU100" s="233" t="s">
        <v>83</v>
      </c>
      <c r="AV100" s="15" t="s">
        <v>172</v>
      </c>
      <c r="AW100" s="15" t="s">
        <v>34</v>
      </c>
      <c r="AX100" s="15" t="s">
        <v>81</v>
      </c>
      <c r="AY100" s="233" t="s">
        <v>165</v>
      </c>
    </row>
    <row r="101" spans="1:65" s="2" customFormat="1" ht="44.25" customHeight="1">
      <c r="A101" s="37"/>
      <c r="B101" s="38"/>
      <c r="C101" s="182" t="s">
        <v>83</v>
      </c>
      <c r="D101" s="182" t="s">
        <v>167</v>
      </c>
      <c r="E101" s="183" t="s">
        <v>83</v>
      </c>
      <c r="F101" s="184" t="s">
        <v>1213</v>
      </c>
      <c r="G101" s="185" t="s">
        <v>583</v>
      </c>
      <c r="H101" s="186">
        <v>6</v>
      </c>
      <c r="I101" s="187"/>
      <c r="J101" s="188">
        <f>ROUND(I101*H101,2)</f>
        <v>0</v>
      </c>
      <c r="K101" s="184" t="s">
        <v>366</v>
      </c>
      <c r="L101" s="42"/>
      <c r="M101" s="189" t="s">
        <v>21</v>
      </c>
      <c r="N101" s="190" t="s">
        <v>44</v>
      </c>
      <c r="O101" s="67"/>
      <c r="P101" s="191">
        <f>O101*H101</f>
        <v>0</v>
      </c>
      <c r="Q101" s="191">
        <v>0</v>
      </c>
      <c r="R101" s="191">
        <f>Q101*H101</f>
        <v>0</v>
      </c>
      <c r="S101" s="191">
        <v>0</v>
      </c>
      <c r="T101" s="192">
        <f>S101*H101</f>
        <v>0</v>
      </c>
      <c r="U101" s="37"/>
      <c r="V101" s="37"/>
      <c r="W101" s="37"/>
      <c r="X101" s="37"/>
      <c r="Y101" s="37"/>
      <c r="Z101" s="37"/>
      <c r="AA101" s="37"/>
      <c r="AB101" s="37"/>
      <c r="AC101" s="37"/>
      <c r="AD101" s="37"/>
      <c r="AE101" s="37"/>
      <c r="AR101" s="193" t="s">
        <v>272</v>
      </c>
      <c r="AT101" s="193" t="s">
        <v>167</v>
      </c>
      <c r="AU101" s="193" t="s">
        <v>83</v>
      </c>
      <c r="AY101" s="20" t="s">
        <v>165</v>
      </c>
      <c r="BE101" s="194">
        <f>IF(N101="základní",J101,0)</f>
        <v>0</v>
      </c>
      <c r="BF101" s="194">
        <f>IF(N101="snížená",J101,0)</f>
        <v>0</v>
      </c>
      <c r="BG101" s="194">
        <f>IF(N101="zákl. přenesená",J101,0)</f>
        <v>0</v>
      </c>
      <c r="BH101" s="194">
        <f>IF(N101="sníž. přenesená",J101,0)</f>
        <v>0</v>
      </c>
      <c r="BI101" s="194">
        <f>IF(N101="nulová",J101,0)</f>
        <v>0</v>
      </c>
      <c r="BJ101" s="20" t="s">
        <v>81</v>
      </c>
      <c r="BK101" s="194">
        <f>ROUND(I101*H101,2)</f>
        <v>0</v>
      </c>
      <c r="BL101" s="20" t="s">
        <v>272</v>
      </c>
      <c r="BM101" s="193" t="s">
        <v>172</v>
      </c>
    </row>
    <row r="102" spans="1:65" s="13" customFormat="1" ht="11.25">
      <c r="B102" s="200"/>
      <c r="C102" s="201"/>
      <c r="D102" s="202" t="s">
        <v>176</v>
      </c>
      <c r="E102" s="203" t="s">
        <v>21</v>
      </c>
      <c r="F102" s="204" t="s">
        <v>1214</v>
      </c>
      <c r="G102" s="201"/>
      <c r="H102" s="205">
        <v>6</v>
      </c>
      <c r="I102" s="206"/>
      <c r="J102" s="201"/>
      <c r="K102" s="201"/>
      <c r="L102" s="207"/>
      <c r="M102" s="208"/>
      <c r="N102" s="209"/>
      <c r="O102" s="209"/>
      <c r="P102" s="209"/>
      <c r="Q102" s="209"/>
      <c r="R102" s="209"/>
      <c r="S102" s="209"/>
      <c r="T102" s="210"/>
      <c r="AT102" s="211" t="s">
        <v>176</v>
      </c>
      <c r="AU102" s="211" t="s">
        <v>83</v>
      </c>
      <c r="AV102" s="13" t="s">
        <v>83</v>
      </c>
      <c r="AW102" s="13" t="s">
        <v>34</v>
      </c>
      <c r="AX102" s="13" t="s">
        <v>73</v>
      </c>
      <c r="AY102" s="211" t="s">
        <v>165</v>
      </c>
    </row>
    <row r="103" spans="1:65" s="15" customFormat="1" ht="11.25">
      <c r="B103" s="223"/>
      <c r="C103" s="224"/>
      <c r="D103" s="202" t="s">
        <v>176</v>
      </c>
      <c r="E103" s="225" t="s">
        <v>21</v>
      </c>
      <c r="F103" s="226" t="s">
        <v>186</v>
      </c>
      <c r="G103" s="224"/>
      <c r="H103" s="227">
        <v>6</v>
      </c>
      <c r="I103" s="228"/>
      <c r="J103" s="224"/>
      <c r="K103" s="224"/>
      <c r="L103" s="229"/>
      <c r="M103" s="230"/>
      <c r="N103" s="231"/>
      <c r="O103" s="231"/>
      <c r="P103" s="231"/>
      <c r="Q103" s="231"/>
      <c r="R103" s="231"/>
      <c r="S103" s="231"/>
      <c r="T103" s="232"/>
      <c r="AT103" s="233" t="s">
        <v>176</v>
      </c>
      <c r="AU103" s="233" t="s">
        <v>83</v>
      </c>
      <c r="AV103" s="15" t="s">
        <v>172</v>
      </c>
      <c r="AW103" s="15" t="s">
        <v>34</v>
      </c>
      <c r="AX103" s="15" t="s">
        <v>81</v>
      </c>
      <c r="AY103" s="233" t="s">
        <v>165</v>
      </c>
    </row>
    <row r="104" spans="1:65" s="2" customFormat="1" ht="16.5" customHeight="1">
      <c r="A104" s="37"/>
      <c r="B104" s="38"/>
      <c r="C104" s="182" t="s">
        <v>93</v>
      </c>
      <c r="D104" s="182" t="s">
        <v>167</v>
      </c>
      <c r="E104" s="183" t="s">
        <v>93</v>
      </c>
      <c r="F104" s="184" t="s">
        <v>1162</v>
      </c>
      <c r="G104" s="185" t="s">
        <v>389</v>
      </c>
      <c r="H104" s="186">
        <v>1</v>
      </c>
      <c r="I104" s="187"/>
      <c r="J104" s="188">
        <f>ROUND(I104*H104,2)</f>
        <v>0</v>
      </c>
      <c r="K104" s="184" t="s">
        <v>366</v>
      </c>
      <c r="L104" s="42"/>
      <c r="M104" s="189" t="s">
        <v>21</v>
      </c>
      <c r="N104" s="190" t="s">
        <v>44</v>
      </c>
      <c r="O104" s="67"/>
      <c r="P104" s="191">
        <f>O104*H104</f>
        <v>0</v>
      </c>
      <c r="Q104" s="191">
        <v>0</v>
      </c>
      <c r="R104" s="191">
        <f>Q104*H104</f>
        <v>0</v>
      </c>
      <c r="S104" s="191">
        <v>0</v>
      </c>
      <c r="T104" s="192">
        <f>S104*H104</f>
        <v>0</v>
      </c>
      <c r="U104" s="37"/>
      <c r="V104" s="37"/>
      <c r="W104" s="37"/>
      <c r="X104" s="37"/>
      <c r="Y104" s="37"/>
      <c r="Z104" s="37"/>
      <c r="AA104" s="37"/>
      <c r="AB104" s="37"/>
      <c r="AC104" s="37"/>
      <c r="AD104" s="37"/>
      <c r="AE104" s="37"/>
      <c r="AR104" s="193" t="s">
        <v>272</v>
      </c>
      <c r="AT104" s="193" t="s">
        <v>167</v>
      </c>
      <c r="AU104" s="193" t="s">
        <v>83</v>
      </c>
      <c r="AY104" s="20" t="s">
        <v>165</v>
      </c>
      <c r="BE104" s="194">
        <f>IF(N104="základní",J104,0)</f>
        <v>0</v>
      </c>
      <c r="BF104" s="194">
        <f>IF(N104="snížená",J104,0)</f>
        <v>0</v>
      </c>
      <c r="BG104" s="194">
        <f>IF(N104="zákl. přenesená",J104,0)</f>
        <v>0</v>
      </c>
      <c r="BH104" s="194">
        <f>IF(N104="sníž. přenesená",J104,0)</f>
        <v>0</v>
      </c>
      <c r="BI104" s="194">
        <f>IF(N104="nulová",J104,0)</f>
        <v>0</v>
      </c>
      <c r="BJ104" s="20" t="s">
        <v>81</v>
      </c>
      <c r="BK104" s="194">
        <f>ROUND(I104*H104,2)</f>
        <v>0</v>
      </c>
      <c r="BL104" s="20" t="s">
        <v>272</v>
      </c>
      <c r="BM104" s="193" t="s">
        <v>203</v>
      </c>
    </row>
    <row r="105" spans="1:65" s="13" customFormat="1" ht="11.25">
      <c r="B105" s="200"/>
      <c r="C105" s="201"/>
      <c r="D105" s="202" t="s">
        <v>176</v>
      </c>
      <c r="E105" s="203" t="s">
        <v>21</v>
      </c>
      <c r="F105" s="204" t="s">
        <v>1133</v>
      </c>
      <c r="G105" s="201"/>
      <c r="H105" s="205">
        <v>1</v>
      </c>
      <c r="I105" s="206"/>
      <c r="J105" s="201"/>
      <c r="K105" s="201"/>
      <c r="L105" s="207"/>
      <c r="M105" s="208"/>
      <c r="N105" s="209"/>
      <c r="O105" s="209"/>
      <c r="P105" s="209"/>
      <c r="Q105" s="209"/>
      <c r="R105" s="209"/>
      <c r="S105" s="209"/>
      <c r="T105" s="210"/>
      <c r="AT105" s="211" t="s">
        <v>176</v>
      </c>
      <c r="AU105" s="211" t="s">
        <v>83</v>
      </c>
      <c r="AV105" s="13" t="s">
        <v>83</v>
      </c>
      <c r="AW105" s="13" t="s">
        <v>34</v>
      </c>
      <c r="AX105" s="13" t="s">
        <v>73</v>
      </c>
      <c r="AY105" s="211" t="s">
        <v>165</v>
      </c>
    </row>
    <row r="106" spans="1:65" s="15" customFormat="1" ht="11.25">
      <c r="B106" s="223"/>
      <c r="C106" s="224"/>
      <c r="D106" s="202" t="s">
        <v>176</v>
      </c>
      <c r="E106" s="225" t="s">
        <v>21</v>
      </c>
      <c r="F106" s="226" t="s">
        <v>186</v>
      </c>
      <c r="G106" s="224"/>
      <c r="H106" s="227">
        <v>1</v>
      </c>
      <c r="I106" s="228"/>
      <c r="J106" s="224"/>
      <c r="K106" s="224"/>
      <c r="L106" s="229"/>
      <c r="M106" s="230"/>
      <c r="N106" s="231"/>
      <c r="O106" s="231"/>
      <c r="P106" s="231"/>
      <c r="Q106" s="231"/>
      <c r="R106" s="231"/>
      <c r="S106" s="231"/>
      <c r="T106" s="232"/>
      <c r="AT106" s="233" t="s">
        <v>176</v>
      </c>
      <c r="AU106" s="233" t="s">
        <v>83</v>
      </c>
      <c r="AV106" s="15" t="s">
        <v>172</v>
      </c>
      <c r="AW106" s="15" t="s">
        <v>34</v>
      </c>
      <c r="AX106" s="15" t="s">
        <v>81</v>
      </c>
      <c r="AY106" s="233" t="s">
        <v>165</v>
      </c>
    </row>
    <row r="107" spans="1:65" s="2" customFormat="1" ht="16.5" customHeight="1">
      <c r="A107" s="37"/>
      <c r="B107" s="38"/>
      <c r="C107" s="182" t="s">
        <v>172</v>
      </c>
      <c r="D107" s="182" t="s">
        <v>167</v>
      </c>
      <c r="E107" s="183" t="s">
        <v>172</v>
      </c>
      <c r="F107" s="184" t="s">
        <v>1163</v>
      </c>
      <c r="G107" s="185" t="s">
        <v>380</v>
      </c>
      <c r="H107" s="186">
        <v>4</v>
      </c>
      <c r="I107" s="187"/>
      <c r="J107" s="188">
        <f>ROUND(I107*H107,2)</f>
        <v>0</v>
      </c>
      <c r="K107" s="184" t="s">
        <v>366</v>
      </c>
      <c r="L107" s="42"/>
      <c r="M107" s="189" t="s">
        <v>21</v>
      </c>
      <c r="N107" s="190" t="s">
        <v>44</v>
      </c>
      <c r="O107" s="67"/>
      <c r="P107" s="191">
        <f>O107*H107</f>
        <v>0</v>
      </c>
      <c r="Q107" s="191">
        <v>0</v>
      </c>
      <c r="R107" s="191">
        <f>Q107*H107</f>
        <v>0</v>
      </c>
      <c r="S107" s="191">
        <v>0</v>
      </c>
      <c r="T107" s="192">
        <f>S107*H107</f>
        <v>0</v>
      </c>
      <c r="U107" s="37"/>
      <c r="V107" s="37"/>
      <c r="W107" s="37"/>
      <c r="X107" s="37"/>
      <c r="Y107" s="37"/>
      <c r="Z107" s="37"/>
      <c r="AA107" s="37"/>
      <c r="AB107" s="37"/>
      <c r="AC107" s="37"/>
      <c r="AD107" s="37"/>
      <c r="AE107" s="37"/>
      <c r="AR107" s="193" t="s">
        <v>272</v>
      </c>
      <c r="AT107" s="193" t="s">
        <v>167</v>
      </c>
      <c r="AU107" s="193" t="s">
        <v>83</v>
      </c>
      <c r="AY107" s="20" t="s">
        <v>165</v>
      </c>
      <c r="BE107" s="194">
        <f>IF(N107="základní",J107,0)</f>
        <v>0</v>
      </c>
      <c r="BF107" s="194">
        <f>IF(N107="snížená",J107,0)</f>
        <v>0</v>
      </c>
      <c r="BG107" s="194">
        <f>IF(N107="zákl. přenesená",J107,0)</f>
        <v>0</v>
      </c>
      <c r="BH107" s="194">
        <f>IF(N107="sníž. přenesená",J107,0)</f>
        <v>0</v>
      </c>
      <c r="BI107" s="194">
        <f>IF(N107="nulová",J107,0)</f>
        <v>0</v>
      </c>
      <c r="BJ107" s="20" t="s">
        <v>81</v>
      </c>
      <c r="BK107" s="194">
        <f>ROUND(I107*H107,2)</f>
        <v>0</v>
      </c>
      <c r="BL107" s="20" t="s">
        <v>272</v>
      </c>
      <c r="BM107" s="193" t="s">
        <v>219</v>
      </c>
    </row>
    <row r="108" spans="1:65" s="13" customFormat="1" ht="11.25">
      <c r="B108" s="200"/>
      <c r="C108" s="201"/>
      <c r="D108" s="202" t="s">
        <v>176</v>
      </c>
      <c r="E108" s="203" t="s">
        <v>21</v>
      </c>
      <c r="F108" s="204" t="s">
        <v>1195</v>
      </c>
      <c r="G108" s="201"/>
      <c r="H108" s="205">
        <v>4</v>
      </c>
      <c r="I108" s="206"/>
      <c r="J108" s="201"/>
      <c r="K108" s="201"/>
      <c r="L108" s="207"/>
      <c r="M108" s="208"/>
      <c r="N108" s="209"/>
      <c r="O108" s="209"/>
      <c r="P108" s="209"/>
      <c r="Q108" s="209"/>
      <c r="R108" s="209"/>
      <c r="S108" s="209"/>
      <c r="T108" s="210"/>
      <c r="AT108" s="211" t="s">
        <v>176</v>
      </c>
      <c r="AU108" s="211" t="s">
        <v>83</v>
      </c>
      <c r="AV108" s="13" t="s">
        <v>83</v>
      </c>
      <c r="AW108" s="13" t="s">
        <v>34</v>
      </c>
      <c r="AX108" s="13" t="s">
        <v>73</v>
      </c>
      <c r="AY108" s="211" t="s">
        <v>165</v>
      </c>
    </row>
    <row r="109" spans="1:65" s="15" customFormat="1" ht="11.25">
      <c r="B109" s="223"/>
      <c r="C109" s="224"/>
      <c r="D109" s="202" t="s">
        <v>176</v>
      </c>
      <c r="E109" s="225" t="s">
        <v>21</v>
      </c>
      <c r="F109" s="226" t="s">
        <v>186</v>
      </c>
      <c r="G109" s="224"/>
      <c r="H109" s="227">
        <v>4</v>
      </c>
      <c r="I109" s="228"/>
      <c r="J109" s="224"/>
      <c r="K109" s="224"/>
      <c r="L109" s="229"/>
      <c r="M109" s="230"/>
      <c r="N109" s="231"/>
      <c r="O109" s="231"/>
      <c r="P109" s="231"/>
      <c r="Q109" s="231"/>
      <c r="R109" s="231"/>
      <c r="S109" s="231"/>
      <c r="T109" s="232"/>
      <c r="AT109" s="233" t="s">
        <v>176</v>
      </c>
      <c r="AU109" s="233" t="s">
        <v>83</v>
      </c>
      <c r="AV109" s="15" t="s">
        <v>172</v>
      </c>
      <c r="AW109" s="15" t="s">
        <v>34</v>
      </c>
      <c r="AX109" s="15" t="s">
        <v>81</v>
      </c>
      <c r="AY109" s="233" t="s">
        <v>165</v>
      </c>
    </row>
    <row r="110" spans="1:65" s="12" customFormat="1" ht="22.9" customHeight="1">
      <c r="B110" s="166"/>
      <c r="C110" s="167"/>
      <c r="D110" s="168" t="s">
        <v>72</v>
      </c>
      <c r="E110" s="180" t="s">
        <v>1010</v>
      </c>
      <c r="F110" s="180" t="s">
        <v>1165</v>
      </c>
      <c r="G110" s="167"/>
      <c r="H110" s="167"/>
      <c r="I110" s="170"/>
      <c r="J110" s="181">
        <f>BK110</f>
        <v>0</v>
      </c>
      <c r="K110" s="167"/>
      <c r="L110" s="172"/>
      <c r="M110" s="173"/>
      <c r="N110" s="174"/>
      <c r="O110" s="174"/>
      <c r="P110" s="175">
        <f>SUM(P111:P149)</f>
        <v>0</v>
      </c>
      <c r="Q110" s="174"/>
      <c r="R110" s="175">
        <f>SUM(R111:R149)</f>
        <v>0</v>
      </c>
      <c r="S110" s="174"/>
      <c r="T110" s="176">
        <f>SUM(T111:T149)</f>
        <v>0</v>
      </c>
      <c r="AR110" s="177" t="s">
        <v>81</v>
      </c>
      <c r="AT110" s="178" t="s">
        <v>72</v>
      </c>
      <c r="AU110" s="178" t="s">
        <v>81</v>
      </c>
      <c r="AY110" s="177" t="s">
        <v>165</v>
      </c>
      <c r="BK110" s="179">
        <f>SUM(BK111:BK149)</f>
        <v>0</v>
      </c>
    </row>
    <row r="111" spans="1:65" s="2" customFormat="1" ht="49.15" customHeight="1">
      <c r="A111" s="37"/>
      <c r="B111" s="38"/>
      <c r="C111" s="182" t="s">
        <v>197</v>
      </c>
      <c r="D111" s="182" t="s">
        <v>167</v>
      </c>
      <c r="E111" s="183" t="s">
        <v>197</v>
      </c>
      <c r="F111" s="184" t="s">
        <v>1215</v>
      </c>
      <c r="G111" s="185" t="s">
        <v>380</v>
      </c>
      <c r="H111" s="186">
        <v>5</v>
      </c>
      <c r="I111" s="187"/>
      <c r="J111" s="188">
        <f>ROUND(I111*H111,2)</f>
        <v>0</v>
      </c>
      <c r="K111" s="184" t="s">
        <v>366</v>
      </c>
      <c r="L111" s="42"/>
      <c r="M111" s="189" t="s">
        <v>21</v>
      </c>
      <c r="N111" s="190" t="s">
        <v>44</v>
      </c>
      <c r="O111" s="67"/>
      <c r="P111" s="191">
        <f>O111*H111</f>
        <v>0</v>
      </c>
      <c r="Q111" s="191">
        <v>0</v>
      </c>
      <c r="R111" s="191">
        <f>Q111*H111</f>
        <v>0</v>
      </c>
      <c r="S111" s="191">
        <v>0</v>
      </c>
      <c r="T111" s="192">
        <f>S111*H111</f>
        <v>0</v>
      </c>
      <c r="U111" s="37"/>
      <c r="V111" s="37"/>
      <c r="W111" s="37"/>
      <c r="X111" s="37"/>
      <c r="Y111" s="37"/>
      <c r="Z111" s="37"/>
      <c r="AA111" s="37"/>
      <c r="AB111" s="37"/>
      <c r="AC111" s="37"/>
      <c r="AD111" s="37"/>
      <c r="AE111" s="37"/>
      <c r="AR111" s="193" t="s">
        <v>272</v>
      </c>
      <c r="AT111" s="193" t="s">
        <v>167</v>
      </c>
      <c r="AU111" s="193" t="s">
        <v>83</v>
      </c>
      <c r="AY111" s="20" t="s">
        <v>165</v>
      </c>
      <c r="BE111" s="194">
        <f>IF(N111="základní",J111,0)</f>
        <v>0</v>
      </c>
      <c r="BF111" s="194">
        <f>IF(N111="snížená",J111,0)</f>
        <v>0</v>
      </c>
      <c r="BG111" s="194">
        <f>IF(N111="zákl. přenesená",J111,0)</f>
        <v>0</v>
      </c>
      <c r="BH111" s="194">
        <f>IF(N111="sníž. přenesená",J111,0)</f>
        <v>0</v>
      </c>
      <c r="BI111" s="194">
        <f>IF(N111="nulová",J111,0)</f>
        <v>0</v>
      </c>
      <c r="BJ111" s="20" t="s">
        <v>81</v>
      </c>
      <c r="BK111" s="194">
        <f>ROUND(I111*H111,2)</f>
        <v>0</v>
      </c>
      <c r="BL111" s="20" t="s">
        <v>272</v>
      </c>
      <c r="BM111" s="193" t="s">
        <v>231</v>
      </c>
    </row>
    <row r="112" spans="1:65" s="13" customFormat="1" ht="11.25">
      <c r="B112" s="200"/>
      <c r="C112" s="201"/>
      <c r="D112" s="202" t="s">
        <v>176</v>
      </c>
      <c r="E112" s="203" t="s">
        <v>21</v>
      </c>
      <c r="F112" s="204" t="s">
        <v>1164</v>
      </c>
      <c r="G112" s="201"/>
      <c r="H112" s="205">
        <v>5</v>
      </c>
      <c r="I112" s="206"/>
      <c r="J112" s="201"/>
      <c r="K112" s="201"/>
      <c r="L112" s="207"/>
      <c r="M112" s="208"/>
      <c r="N112" s="209"/>
      <c r="O112" s="209"/>
      <c r="P112" s="209"/>
      <c r="Q112" s="209"/>
      <c r="R112" s="209"/>
      <c r="S112" s="209"/>
      <c r="T112" s="210"/>
      <c r="AT112" s="211" t="s">
        <v>176</v>
      </c>
      <c r="AU112" s="211" t="s">
        <v>83</v>
      </c>
      <c r="AV112" s="13" t="s">
        <v>83</v>
      </c>
      <c r="AW112" s="13" t="s">
        <v>34</v>
      </c>
      <c r="AX112" s="13" t="s">
        <v>73</v>
      </c>
      <c r="AY112" s="211" t="s">
        <v>165</v>
      </c>
    </row>
    <row r="113" spans="1:65" s="15" customFormat="1" ht="11.25">
      <c r="B113" s="223"/>
      <c r="C113" s="224"/>
      <c r="D113" s="202" t="s">
        <v>176</v>
      </c>
      <c r="E113" s="225" t="s">
        <v>21</v>
      </c>
      <c r="F113" s="226" t="s">
        <v>186</v>
      </c>
      <c r="G113" s="224"/>
      <c r="H113" s="227">
        <v>5</v>
      </c>
      <c r="I113" s="228"/>
      <c r="J113" s="224"/>
      <c r="K113" s="224"/>
      <c r="L113" s="229"/>
      <c r="M113" s="230"/>
      <c r="N113" s="231"/>
      <c r="O113" s="231"/>
      <c r="P113" s="231"/>
      <c r="Q113" s="231"/>
      <c r="R113" s="231"/>
      <c r="S113" s="231"/>
      <c r="T113" s="232"/>
      <c r="AT113" s="233" t="s">
        <v>176</v>
      </c>
      <c r="AU113" s="233" t="s">
        <v>83</v>
      </c>
      <c r="AV113" s="15" t="s">
        <v>172</v>
      </c>
      <c r="AW113" s="15" t="s">
        <v>34</v>
      </c>
      <c r="AX113" s="15" t="s">
        <v>81</v>
      </c>
      <c r="AY113" s="233" t="s">
        <v>165</v>
      </c>
    </row>
    <row r="114" spans="1:65" s="2" customFormat="1" ht="16.5" customHeight="1">
      <c r="A114" s="37"/>
      <c r="B114" s="38"/>
      <c r="C114" s="182" t="s">
        <v>203</v>
      </c>
      <c r="D114" s="182" t="s">
        <v>167</v>
      </c>
      <c r="E114" s="183" t="s">
        <v>203</v>
      </c>
      <c r="F114" s="184" t="s">
        <v>1216</v>
      </c>
      <c r="G114" s="185" t="s">
        <v>124</v>
      </c>
      <c r="H114" s="186">
        <v>80</v>
      </c>
      <c r="I114" s="187"/>
      <c r="J114" s="188">
        <f>ROUND(I114*H114,2)</f>
        <v>0</v>
      </c>
      <c r="K114" s="184" t="s">
        <v>366</v>
      </c>
      <c r="L114" s="42"/>
      <c r="M114" s="189" t="s">
        <v>21</v>
      </c>
      <c r="N114" s="190" t="s">
        <v>44</v>
      </c>
      <c r="O114" s="67"/>
      <c r="P114" s="191">
        <f>O114*H114</f>
        <v>0</v>
      </c>
      <c r="Q114" s="191">
        <v>0</v>
      </c>
      <c r="R114" s="191">
        <f>Q114*H114</f>
        <v>0</v>
      </c>
      <c r="S114" s="191">
        <v>0</v>
      </c>
      <c r="T114" s="192">
        <f>S114*H114</f>
        <v>0</v>
      </c>
      <c r="U114" s="37"/>
      <c r="V114" s="37"/>
      <c r="W114" s="37"/>
      <c r="X114" s="37"/>
      <c r="Y114" s="37"/>
      <c r="Z114" s="37"/>
      <c r="AA114" s="37"/>
      <c r="AB114" s="37"/>
      <c r="AC114" s="37"/>
      <c r="AD114" s="37"/>
      <c r="AE114" s="37"/>
      <c r="AR114" s="193" t="s">
        <v>272</v>
      </c>
      <c r="AT114" s="193" t="s">
        <v>167</v>
      </c>
      <c r="AU114" s="193" t="s">
        <v>83</v>
      </c>
      <c r="AY114" s="20" t="s">
        <v>165</v>
      </c>
      <c r="BE114" s="194">
        <f>IF(N114="základní",J114,0)</f>
        <v>0</v>
      </c>
      <c r="BF114" s="194">
        <f>IF(N114="snížená",J114,0)</f>
        <v>0</v>
      </c>
      <c r="BG114" s="194">
        <f>IF(N114="zákl. přenesená",J114,0)</f>
        <v>0</v>
      </c>
      <c r="BH114" s="194">
        <f>IF(N114="sníž. přenesená",J114,0)</f>
        <v>0</v>
      </c>
      <c r="BI114" s="194">
        <f>IF(N114="nulová",J114,0)</f>
        <v>0</v>
      </c>
      <c r="BJ114" s="20" t="s">
        <v>81</v>
      </c>
      <c r="BK114" s="194">
        <f>ROUND(I114*H114,2)</f>
        <v>0</v>
      </c>
      <c r="BL114" s="20" t="s">
        <v>272</v>
      </c>
      <c r="BM114" s="193" t="s">
        <v>8</v>
      </c>
    </row>
    <row r="115" spans="1:65" s="13" customFormat="1" ht="11.25">
      <c r="B115" s="200"/>
      <c r="C115" s="201"/>
      <c r="D115" s="202" t="s">
        <v>176</v>
      </c>
      <c r="E115" s="203" t="s">
        <v>21</v>
      </c>
      <c r="F115" s="204" t="s">
        <v>1217</v>
      </c>
      <c r="G115" s="201"/>
      <c r="H115" s="205">
        <v>80</v>
      </c>
      <c r="I115" s="206"/>
      <c r="J115" s="201"/>
      <c r="K115" s="201"/>
      <c r="L115" s="207"/>
      <c r="M115" s="208"/>
      <c r="N115" s="209"/>
      <c r="O115" s="209"/>
      <c r="P115" s="209"/>
      <c r="Q115" s="209"/>
      <c r="R115" s="209"/>
      <c r="S115" s="209"/>
      <c r="T115" s="210"/>
      <c r="AT115" s="211" t="s">
        <v>176</v>
      </c>
      <c r="AU115" s="211" t="s">
        <v>83</v>
      </c>
      <c r="AV115" s="13" t="s">
        <v>83</v>
      </c>
      <c r="AW115" s="13" t="s">
        <v>34</v>
      </c>
      <c r="AX115" s="13" t="s">
        <v>73</v>
      </c>
      <c r="AY115" s="211" t="s">
        <v>165</v>
      </c>
    </row>
    <row r="116" spans="1:65" s="15" customFormat="1" ht="11.25">
      <c r="B116" s="223"/>
      <c r="C116" s="224"/>
      <c r="D116" s="202" t="s">
        <v>176</v>
      </c>
      <c r="E116" s="225" t="s">
        <v>21</v>
      </c>
      <c r="F116" s="226" t="s">
        <v>186</v>
      </c>
      <c r="G116" s="224"/>
      <c r="H116" s="227">
        <v>80</v>
      </c>
      <c r="I116" s="228"/>
      <c r="J116" s="224"/>
      <c r="K116" s="224"/>
      <c r="L116" s="229"/>
      <c r="M116" s="230"/>
      <c r="N116" s="231"/>
      <c r="O116" s="231"/>
      <c r="P116" s="231"/>
      <c r="Q116" s="231"/>
      <c r="R116" s="231"/>
      <c r="S116" s="231"/>
      <c r="T116" s="232"/>
      <c r="AT116" s="233" t="s">
        <v>176</v>
      </c>
      <c r="AU116" s="233" t="s">
        <v>83</v>
      </c>
      <c r="AV116" s="15" t="s">
        <v>172</v>
      </c>
      <c r="AW116" s="15" t="s">
        <v>34</v>
      </c>
      <c r="AX116" s="15" t="s">
        <v>81</v>
      </c>
      <c r="AY116" s="233" t="s">
        <v>165</v>
      </c>
    </row>
    <row r="117" spans="1:65" s="2" customFormat="1" ht="16.5" customHeight="1">
      <c r="A117" s="37"/>
      <c r="B117" s="38"/>
      <c r="C117" s="182" t="s">
        <v>212</v>
      </c>
      <c r="D117" s="182" t="s">
        <v>167</v>
      </c>
      <c r="E117" s="183" t="s">
        <v>212</v>
      </c>
      <c r="F117" s="184" t="s">
        <v>1180</v>
      </c>
      <c r="G117" s="185" t="s">
        <v>583</v>
      </c>
      <c r="H117" s="186">
        <v>8</v>
      </c>
      <c r="I117" s="187"/>
      <c r="J117" s="188">
        <f>ROUND(I117*H117,2)</f>
        <v>0</v>
      </c>
      <c r="K117" s="184" t="s">
        <v>366</v>
      </c>
      <c r="L117" s="42"/>
      <c r="M117" s="189" t="s">
        <v>21</v>
      </c>
      <c r="N117" s="190" t="s">
        <v>44</v>
      </c>
      <c r="O117" s="67"/>
      <c r="P117" s="191">
        <f>O117*H117</f>
        <v>0</v>
      </c>
      <c r="Q117" s="191">
        <v>0</v>
      </c>
      <c r="R117" s="191">
        <f>Q117*H117</f>
        <v>0</v>
      </c>
      <c r="S117" s="191">
        <v>0</v>
      </c>
      <c r="T117" s="192">
        <f>S117*H117</f>
        <v>0</v>
      </c>
      <c r="U117" s="37"/>
      <c r="V117" s="37"/>
      <c r="W117" s="37"/>
      <c r="X117" s="37"/>
      <c r="Y117" s="37"/>
      <c r="Z117" s="37"/>
      <c r="AA117" s="37"/>
      <c r="AB117" s="37"/>
      <c r="AC117" s="37"/>
      <c r="AD117" s="37"/>
      <c r="AE117" s="37"/>
      <c r="AR117" s="193" t="s">
        <v>272</v>
      </c>
      <c r="AT117" s="193" t="s">
        <v>167</v>
      </c>
      <c r="AU117" s="193" t="s">
        <v>83</v>
      </c>
      <c r="AY117" s="20" t="s">
        <v>165</v>
      </c>
      <c r="BE117" s="194">
        <f>IF(N117="základní",J117,0)</f>
        <v>0</v>
      </c>
      <c r="BF117" s="194">
        <f>IF(N117="snížená",J117,0)</f>
        <v>0</v>
      </c>
      <c r="BG117" s="194">
        <f>IF(N117="zákl. přenesená",J117,0)</f>
        <v>0</v>
      </c>
      <c r="BH117" s="194">
        <f>IF(N117="sníž. přenesená",J117,0)</f>
        <v>0</v>
      </c>
      <c r="BI117" s="194">
        <f>IF(N117="nulová",J117,0)</f>
        <v>0</v>
      </c>
      <c r="BJ117" s="20" t="s">
        <v>81</v>
      </c>
      <c r="BK117" s="194">
        <f>ROUND(I117*H117,2)</f>
        <v>0</v>
      </c>
      <c r="BL117" s="20" t="s">
        <v>272</v>
      </c>
      <c r="BM117" s="193" t="s">
        <v>257</v>
      </c>
    </row>
    <row r="118" spans="1:65" s="13" customFormat="1" ht="11.25">
      <c r="B118" s="200"/>
      <c r="C118" s="201"/>
      <c r="D118" s="202" t="s">
        <v>176</v>
      </c>
      <c r="E118" s="203" t="s">
        <v>21</v>
      </c>
      <c r="F118" s="204" t="s">
        <v>1181</v>
      </c>
      <c r="G118" s="201"/>
      <c r="H118" s="205">
        <v>8</v>
      </c>
      <c r="I118" s="206"/>
      <c r="J118" s="201"/>
      <c r="K118" s="201"/>
      <c r="L118" s="207"/>
      <c r="M118" s="208"/>
      <c r="N118" s="209"/>
      <c r="O118" s="209"/>
      <c r="P118" s="209"/>
      <c r="Q118" s="209"/>
      <c r="R118" s="209"/>
      <c r="S118" s="209"/>
      <c r="T118" s="210"/>
      <c r="AT118" s="211" t="s">
        <v>176</v>
      </c>
      <c r="AU118" s="211" t="s">
        <v>83</v>
      </c>
      <c r="AV118" s="13" t="s">
        <v>83</v>
      </c>
      <c r="AW118" s="13" t="s">
        <v>34</v>
      </c>
      <c r="AX118" s="13" t="s">
        <v>73</v>
      </c>
      <c r="AY118" s="211" t="s">
        <v>165</v>
      </c>
    </row>
    <row r="119" spans="1:65" s="15" customFormat="1" ht="11.25">
      <c r="B119" s="223"/>
      <c r="C119" s="224"/>
      <c r="D119" s="202" t="s">
        <v>176</v>
      </c>
      <c r="E119" s="225" t="s">
        <v>21</v>
      </c>
      <c r="F119" s="226" t="s">
        <v>186</v>
      </c>
      <c r="G119" s="224"/>
      <c r="H119" s="227">
        <v>8</v>
      </c>
      <c r="I119" s="228"/>
      <c r="J119" s="224"/>
      <c r="K119" s="224"/>
      <c r="L119" s="229"/>
      <c r="M119" s="230"/>
      <c r="N119" s="231"/>
      <c r="O119" s="231"/>
      <c r="P119" s="231"/>
      <c r="Q119" s="231"/>
      <c r="R119" s="231"/>
      <c r="S119" s="231"/>
      <c r="T119" s="232"/>
      <c r="AT119" s="233" t="s">
        <v>176</v>
      </c>
      <c r="AU119" s="233" t="s">
        <v>83</v>
      </c>
      <c r="AV119" s="15" t="s">
        <v>172</v>
      </c>
      <c r="AW119" s="15" t="s">
        <v>34</v>
      </c>
      <c r="AX119" s="15" t="s">
        <v>81</v>
      </c>
      <c r="AY119" s="233" t="s">
        <v>165</v>
      </c>
    </row>
    <row r="120" spans="1:65" s="2" customFormat="1" ht="16.5" customHeight="1">
      <c r="A120" s="37"/>
      <c r="B120" s="38"/>
      <c r="C120" s="182" t="s">
        <v>219</v>
      </c>
      <c r="D120" s="182" t="s">
        <v>167</v>
      </c>
      <c r="E120" s="183" t="s">
        <v>219</v>
      </c>
      <c r="F120" s="184" t="s">
        <v>1176</v>
      </c>
      <c r="G120" s="185" t="s">
        <v>583</v>
      </c>
      <c r="H120" s="186">
        <v>400</v>
      </c>
      <c r="I120" s="187"/>
      <c r="J120" s="188">
        <f>ROUND(I120*H120,2)</f>
        <v>0</v>
      </c>
      <c r="K120" s="184" t="s">
        <v>366</v>
      </c>
      <c r="L120" s="42"/>
      <c r="M120" s="189" t="s">
        <v>21</v>
      </c>
      <c r="N120" s="190" t="s">
        <v>44</v>
      </c>
      <c r="O120" s="67"/>
      <c r="P120" s="191">
        <f>O120*H120</f>
        <v>0</v>
      </c>
      <c r="Q120" s="191">
        <v>0</v>
      </c>
      <c r="R120" s="191">
        <f>Q120*H120</f>
        <v>0</v>
      </c>
      <c r="S120" s="191">
        <v>0</v>
      </c>
      <c r="T120" s="192">
        <f>S120*H120</f>
        <v>0</v>
      </c>
      <c r="U120" s="37"/>
      <c r="V120" s="37"/>
      <c r="W120" s="37"/>
      <c r="X120" s="37"/>
      <c r="Y120" s="37"/>
      <c r="Z120" s="37"/>
      <c r="AA120" s="37"/>
      <c r="AB120" s="37"/>
      <c r="AC120" s="37"/>
      <c r="AD120" s="37"/>
      <c r="AE120" s="37"/>
      <c r="AR120" s="193" t="s">
        <v>272</v>
      </c>
      <c r="AT120" s="193" t="s">
        <v>167</v>
      </c>
      <c r="AU120" s="193" t="s">
        <v>83</v>
      </c>
      <c r="AY120" s="20" t="s">
        <v>165</v>
      </c>
      <c r="BE120" s="194">
        <f>IF(N120="základní",J120,0)</f>
        <v>0</v>
      </c>
      <c r="BF120" s="194">
        <f>IF(N120="snížená",J120,0)</f>
        <v>0</v>
      </c>
      <c r="BG120" s="194">
        <f>IF(N120="zákl. přenesená",J120,0)</f>
        <v>0</v>
      </c>
      <c r="BH120" s="194">
        <f>IF(N120="sníž. přenesená",J120,0)</f>
        <v>0</v>
      </c>
      <c r="BI120" s="194">
        <f>IF(N120="nulová",J120,0)</f>
        <v>0</v>
      </c>
      <c r="BJ120" s="20" t="s">
        <v>81</v>
      </c>
      <c r="BK120" s="194">
        <f>ROUND(I120*H120,2)</f>
        <v>0</v>
      </c>
      <c r="BL120" s="20" t="s">
        <v>272</v>
      </c>
      <c r="BM120" s="193" t="s">
        <v>272</v>
      </c>
    </row>
    <row r="121" spans="1:65" s="13" customFormat="1" ht="11.25">
      <c r="B121" s="200"/>
      <c r="C121" s="201"/>
      <c r="D121" s="202" t="s">
        <v>176</v>
      </c>
      <c r="E121" s="203" t="s">
        <v>21</v>
      </c>
      <c r="F121" s="204" t="s">
        <v>1177</v>
      </c>
      <c r="G121" s="201"/>
      <c r="H121" s="205">
        <v>400</v>
      </c>
      <c r="I121" s="206"/>
      <c r="J121" s="201"/>
      <c r="K121" s="201"/>
      <c r="L121" s="207"/>
      <c r="M121" s="208"/>
      <c r="N121" s="209"/>
      <c r="O121" s="209"/>
      <c r="P121" s="209"/>
      <c r="Q121" s="209"/>
      <c r="R121" s="209"/>
      <c r="S121" s="209"/>
      <c r="T121" s="210"/>
      <c r="AT121" s="211" t="s">
        <v>176</v>
      </c>
      <c r="AU121" s="211" t="s">
        <v>83</v>
      </c>
      <c r="AV121" s="13" t="s">
        <v>83</v>
      </c>
      <c r="AW121" s="13" t="s">
        <v>34</v>
      </c>
      <c r="AX121" s="13" t="s">
        <v>73</v>
      </c>
      <c r="AY121" s="211" t="s">
        <v>165</v>
      </c>
    </row>
    <row r="122" spans="1:65" s="15" customFormat="1" ht="11.25">
      <c r="B122" s="223"/>
      <c r="C122" s="224"/>
      <c r="D122" s="202" t="s">
        <v>176</v>
      </c>
      <c r="E122" s="225" t="s">
        <v>21</v>
      </c>
      <c r="F122" s="226" t="s">
        <v>186</v>
      </c>
      <c r="G122" s="224"/>
      <c r="H122" s="227">
        <v>400</v>
      </c>
      <c r="I122" s="228"/>
      <c r="J122" s="224"/>
      <c r="K122" s="224"/>
      <c r="L122" s="229"/>
      <c r="M122" s="230"/>
      <c r="N122" s="231"/>
      <c r="O122" s="231"/>
      <c r="P122" s="231"/>
      <c r="Q122" s="231"/>
      <c r="R122" s="231"/>
      <c r="S122" s="231"/>
      <c r="T122" s="232"/>
      <c r="AT122" s="233" t="s">
        <v>176</v>
      </c>
      <c r="AU122" s="233" t="s">
        <v>83</v>
      </c>
      <c r="AV122" s="15" t="s">
        <v>172</v>
      </c>
      <c r="AW122" s="15" t="s">
        <v>34</v>
      </c>
      <c r="AX122" s="15" t="s">
        <v>81</v>
      </c>
      <c r="AY122" s="233" t="s">
        <v>165</v>
      </c>
    </row>
    <row r="123" spans="1:65" s="2" customFormat="1" ht="16.5" customHeight="1">
      <c r="A123" s="37"/>
      <c r="B123" s="38"/>
      <c r="C123" s="182" t="s">
        <v>225</v>
      </c>
      <c r="D123" s="182" t="s">
        <v>167</v>
      </c>
      <c r="E123" s="183" t="s">
        <v>225</v>
      </c>
      <c r="F123" s="184" t="s">
        <v>1178</v>
      </c>
      <c r="G123" s="185" t="s">
        <v>583</v>
      </c>
      <c r="H123" s="186">
        <v>400</v>
      </c>
      <c r="I123" s="187"/>
      <c r="J123" s="188">
        <f>ROUND(I123*H123,2)</f>
        <v>0</v>
      </c>
      <c r="K123" s="184" t="s">
        <v>366</v>
      </c>
      <c r="L123" s="42"/>
      <c r="M123" s="189" t="s">
        <v>21</v>
      </c>
      <c r="N123" s="190" t="s">
        <v>44</v>
      </c>
      <c r="O123" s="67"/>
      <c r="P123" s="191">
        <f>O123*H123</f>
        <v>0</v>
      </c>
      <c r="Q123" s="191">
        <v>0</v>
      </c>
      <c r="R123" s="191">
        <f>Q123*H123</f>
        <v>0</v>
      </c>
      <c r="S123" s="191">
        <v>0</v>
      </c>
      <c r="T123" s="192">
        <f>S123*H123</f>
        <v>0</v>
      </c>
      <c r="U123" s="37"/>
      <c r="V123" s="37"/>
      <c r="W123" s="37"/>
      <c r="X123" s="37"/>
      <c r="Y123" s="37"/>
      <c r="Z123" s="37"/>
      <c r="AA123" s="37"/>
      <c r="AB123" s="37"/>
      <c r="AC123" s="37"/>
      <c r="AD123" s="37"/>
      <c r="AE123" s="37"/>
      <c r="AR123" s="193" t="s">
        <v>272</v>
      </c>
      <c r="AT123" s="193" t="s">
        <v>167</v>
      </c>
      <c r="AU123" s="193" t="s">
        <v>83</v>
      </c>
      <c r="AY123" s="20" t="s">
        <v>165</v>
      </c>
      <c r="BE123" s="194">
        <f>IF(N123="základní",J123,0)</f>
        <v>0</v>
      </c>
      <c r="BF123" s="194">
        <f>IF(N123="snížená",J123,0)</f>
        <v>0</v>
      </c>
      <c r="BG123" s="194">
        <f>IF(N123="zákl. přenesená",J123,0)</f>
        <v>0</v>
      </c>
      <c r="BH123" s="194">
        <f>IF(N123="sníž. přenesená",J123,0)</f>
        <v>0</v>
      </c>
      <c r="BI123" s="194">
        <f>IF(N123="nulová",J123,0)</f>
        <v>0</v>
      </c>
      <c r="BJ123" s="20" t="s">
        <v>81</v>
      </c>
      <c r="BK123" s="194">
        <f>ROUND(I123*H123,2)</f>
        <v>0</v>
      </c>
      <c r="BL123" s="20" t="s">
        <v>272</v>
      </c>
      <c r="BM123" s="193" t="s">
        <v>285</v>
      </c>
    </row>
    <row r="124" spans="1:65" s="13" customFormat="1" ht="11.25">
      <c r="B124" s="200"/>
      <c r="C124" s="201"/>
      <c r="D124" s="202" t="s">
        <v>176</v>
      </c>
      <c r="E124" s="203" t="s">
        <v>21</v>
      </c>
      <c r="F124" s="204" t="s">
        <v>1179</v>
      </c>
      <c r="G124" s="201"/>
      <c r="H124" s="205">
        <v>400</v>
      </c>
      <c r="I124" s="206"/>
      <c r="J124" s="201"/>
      <c r="K124" s="201"/>
      <c r="L124" s="207"/>
      <c r="M124" s="208"/>
      <c r="N124" s="209"/>
      <c r="O124" s="209"/>
      <c r="P124" s="209"/>
      <c r="Q124" s="209"/>
      <c r="R124" s="209"/>
      <c r="S124" s="209"/>
      <c r="T124" s="210"/>
      <c r="AT124" s="211" t="s">
        <v>176</v>
      </c>
      <c r="AU124" s="211" t="s">
        <v>83</v>
      </c>
      <c r="AV124" s="13" t="s">
        <v>83</v>
      </c>
      <c r="AW124" s="13" t="s">
        <v>34</v>
      </c>
      <c r="AX124" s="13" t="s">
        <v>73</v>
      </c>
      <c r="AY124" s="211" t="s">
        <v>165</v>
      </c>
    </row>
    <row r="125" spans="1:65" s="15" customFormat="1" ht="11.25">
      <c r="B125" s="223"/>
      <c r="C125" s="224"/>
      <c r="D125" s="202" t="s">
        <v>176</v>
      </c>
      <c r="E125" s="225" t="s">
        <v>21</v>
      </c>
      <c r="F125" s="226" t="s">
        <v>186</v>
      </c>
      <c r="G125" s="224"/>
      <c r="H125" s="227">
        <v>400</v>
      </c>
      <c r="I125" s="228"/>
      <c r="J125" s="224"/>
      <c r="K125" s="224"/>
      <c r="L125" s="229"/>
      <c r="M125" s="230"/>
      <c r="N125" s="231"/>
      <c r="O125" s="231"/>
      <c r="P125" s="231"/>
      <c r="Q125" s="231"/>
      <c r="R125" s="231"/>
      <c r="S125" s="231"/>
      <c r="T125" s="232"/>
      <c r="AT125" s="233" t="s">
        <v>176</v>
      </c>
      <c r="AU125" s="233" t="s">
        <v>83</v>
      </c>
      <c r="AV125" s="15" t="s">
        <v>172</v>
      </c>
      <c r="AW125" s="15" t="s">
        <v>34</v>
      </c>
      <c r="AX125" s="15" t="s">
        <v>81</v>
      </c>
      <c r="AY125" s="233" t="s">
        <v>165</v>
      </c>
    </row>
    <row r="126" spans="1:65" s="2" customFormat="1" ht="16.5" customHeight="1">
      <c r="A126" s="37"/>
      <c r="B126" s="38"/>
      <c r="C126" s="182" t="s">
        <v>231</v>
      </c>
      <c r="D126" s="182" t="s">
        <v>167</v>
      </c>
      <c r="E126" s="183" t="s">
        <v>231</v>
      </c>
      <c r="F126" s="184" t="s">
        <v>1182</v>
      </c>
      <c r="G126" s="185" t="s">
        <v>124</v>
      </c>
      <c r="H126" s="186">
        <v>60</v>
      </c>
      <c r="I126" s="187"/>
      <c r="J126" s="188">
        <f>ROUND(I126*H126,2)</f>
        <v>0</v>
      </c>
      <c r="K126" s="184" t="s">
        <v>366</v>
      </c>
      <c r="L126" s="42"/>
      <c r="M126" s="189" t="s">
        <v>21</v>
      </c>
      <c r="N126" s="190" t="s">
        <v>44</v>
      </c>
      <c r="O126" s="67"/>
      <c r="P126" s="191">
        <f>O126*H126</f>
        <v>0</v>
      </c>
      <c r="Q126" s="191">
        <v>0</v>
      </c>
      <c r="R126" s="191">
        <f>Q126*H126</f>
        <v>0</v>
      </c>
      <c r="S126" s="191">
        <v>0</v>
      </c>
      <c r="T126" s="192">
        <f>S126*H126</f>
        <v>0</v>
      </c>
      <c r="U126" s="37"/>
      <c r="V126" s="37"/>
      <c r="W126" s="37"/>
      <c r="X126" s="37"/>
      <c r="Y126" s="37"/>
      <c r="Z126" s="37"/>
      <c r="AA126" s="37"/>
      <c r="AB126" s="37"/>
      <c r="AC126" s="37"/>
      <c r="AD126" s="37"/>
      <c r="AE126" s="37"/>
      <c r="AR126" s="193" t="s">
        <v>272</v>
      </c>
      <c r="AT126" s="193" t="s">
        <v>167</v>
      </c>
      <c r="AU126" s="193" t="s">
        <v>83</v>
      </c>
      <c r="AY126" s="20" t="s">
        <v>165</v>
      </c>
      <c r="BE126" s="194">
        <f>IF(N126="základní",J126,0)</f>
        <v>0</v>
      </c>
      <c r="BF126" s="194">
        <f>IF(N126="snížená",J126,0)</f>
        <v>0</v>
      </c>
      <c r="BG126" s="194">
        <f>IF(N126="zákl. přenesená",J126,0)</f>
        <v>0</v>
      </c>
      <c r="BH126" s="194">
        <f>IF(N126="sníž. přenesená",J126,0)</f>
        <v>0</v>
      </c>
      <c r="BI126" s="194">
        <f>IF(N126="nulová",J126,0)</f>
        <v>0</v>
      </c>
      <c r="BJ126" s="20" t="s">
        <v>81</v>
      </c>
      <c r="BK126" s="194">
        <f>ROUND(I126*H126,2)</f>
        <v>0</v>
      </c>
      <c r="BL126" s="20" t="s">
        <v>272</v>
      </c>
      <c r="BM126" s="193" t="s">
        <v>302</v>
      </c>
    </row>
    <row r="127" spans="1:65" s="13" customFormat="1" ht="11.25">
      <c r="B127" s="200"/>
      <c r="C127" s="201"/>
      <c r="D127" s="202" t="s">
        <v>176</v>
      </c>
      <c r="E127" s="203" t="s">
        <v>21</v>
      </c>
      <c r="F127" s="204" t="s">
        <v>1218</v>
      </c>
      <c r="G127" s="201"/>
      <c r="H127" s="205">
        <v>60</v>
      </c>
      <c r="I127" s="206"/>
      <c r="J127" s="201"/>
      <c r="K127" s="201"/>
      <c r="L127" s="207"/>
      <c r="M127" s="208"/>
      <c r="N127" s="209"/>
      <c r="O127" s="209"/>
      <c r="P127" s="209"/>
      <c r="Q127" s="209"/>
      <c r="R127" s="209"/>
      <c r="S127" s="209"/>
      <c r="T127" s="210"/>
      <c r="AT127" s="211" t="s">
        <v>176</v>
      </c>
      <c r="AU127" s="211" t="s">
        <v>83</v>
      </c>
      <c r="AV127" s="13" t="s">
        <v>83</v>
      </c>
      <c r="AW127" s="13" t="s">
        <v>34</v>
      </c>
      <c r="AX127" s="13" t="s">
        <v>73</v>
      </c>
      <c r="AY127" s="211" t="s">
        <v>165</v>
      </c>
    </row>
    <row r="128" spans="1:65" s="15" customFormat="1" ht="11.25">
      <c r="B128" s="223"/>
      <c r="C128" s="224"/>
      <c r="D128" s="202" t="s">
        <v>176</v>
      </c>
      <c r="E128" s="225" t="s">
        <v>21</v>
      </c>
      <c r="F128" s="226" t="s">
        <v>186</v>
      </c>
      <c r="G128" s="224"/>
      <c r="H128" s="227">
        <v>60</v>
      </c>
      <c r="I128" s="228"/>
      <c r="J128" s="224"/>
      <c r="K128" s="224"/>
      <c r="L128" s="229"/>
      <c r="M128" s="230"/>
      <c r="N128" s="231"/>
      <c r="O128" s="231"/>
      <c r="P128" s="231"/>
      <c r="Q128" s="231"/>
      <c r="R128" s="231"/>
      <c r="S128" s="231"/>
      <c r="T128" s="232"/>
      <c r="AT128" s="233" t="s">
        <v>176</v>
      </c>
      <c r="AU128" s="233" t="s">
        <v>83</v>
      </c>
      <c r="AV128" s="15" t="s">
        <v>172</v>
      </c>
      <c r="AW128" s="15" t="s">
        <v>34</v>
      </c>
      <c r="AX128" s="15" t="s">
        <v>81</v>
      </c>
      <c r="AY128" s="233" t="s">
        <v>165</v>
      </c>
    </row>
    <row r="129" spans="1:65" s="2" customFormat="1" ht="16.5" customHeight="1">
      <c r="A129" s="37"/>
      <c r="B129" s="38"/>
      <c r="C129" s="182" t="s">
        <v>238</v>
      </c>
      <c r="D129" s="182" t="s">
        <v>167</v>
      </c>
      <c r="E129" s="183" t="s">
        <v>238</v>
      </c>
      <c r="F129" s="184" t="s">
        <v>1184</v>
      </c>
      <c r="G129" s="185" t="s">
        <v>124</v>
      </c>
      <c r="H129" s="186">
        <v>60</v>
      </c>
      <c r="I129" s="187"/>
      <c r="J129" s="188">
        <f>ROUND(I129*H129,2)</f>
        <v>0</v>
      </c>
      <c r="K129" s="184" t="s">
        <v>366</v>
      </c>
      <c r="L129" s="42"/>
      <c r="M129" s="189" t="s">
        <v>21</v>
      </c>
      <c r="N129" s="190" t="s">
        <v>44</v>
      </c>
      <c r="O129" s="67"/>
      <c r="P129" s="191">
        <f>O129*H129</f>
        <v>0</v>
      </c>
      <c r="Q129" s="191">
        <v>0</v>
      </c>
      <c r="R129" s="191">
        <f>Q129*H129</f>
        <v>0</v>
      </c>
      <c r="S129" s="191">
        <v>0</v>
      </c>
      <c r="T129" s="192">
        <f>S129*H129</f>
        <v>0</v>
      </c>
      <c r="U129" s="37"/>
      <c r="V129" s="37"/>
      <c r="W129" s="37"/>
      <c r="X129" s="37"/>
      <c r="Y129" s="37"/>
      <c r="Z129" s="37"/>
      <c r="AA129" s="37"/>
      <c r="AB129" s="37"/>
      <c r="AC129" s="37"/>
      <c r="AD129" s="37"/>
      <c r="AE129" s="37"/>
      <c r="AR129" s="193" t="s">
        <v>272</v>
      </c>
      <c r="AT129" s="193" t="s">
        <v>167</v>
      </c>
      <c r="AU129" s="193" t="s">
        <v>83</v>
      </c>
      <c r="AY129" s="20" t="s">
        <v>165</v>
      </c>
      <c r="BE129" s="194">
        <f>IF(N129="základní",J129,0)</f>
        <v>0</v>
      </c>
      <c r="BF129" s="194">
        <f>IF(N129="snížená",J129,0)</f>
        <v>0</v>
      </c>
      <c r="BG129" s="194">
        <f>IF(N129="zákl. přenesená",J129,0)</f>
        <v>0</v>
      </c>
      <c r="BH129" s="194">
        <f>IF(N129="sníž. přenesená",J129,0)</f>
        <v>0</v>
      </c>
      <c r="BI129" s="194">
        <f>IF(N129="nulová",J129,0)</f>
        <v>0</v>
      </c>
      <c r="BJ129" s="20" t="s">
        <v>81</v>
      </c>
      <c r="BK129" s="194">
        <f>ROUND(I129*H129,2)</f>
        <v>0</v>
      </c>
      <c r="BL129" s="20" t="s">
        <v>272</v>
      </c>
      <c r="BM129" s="193" t="s">
        <v>318</v>
      </c>
    </row>
    <row r="130" spans="1:65" s="13" customFormat="1" ht="11.25">
      <c r="B130" s="200"/>
      <c r="C130" s="201"/>
      <c r="D130" s="202" t="s">
        <v>176</v>
      </c>
      <c r="E130" s="203" t="s">
        <v>21</v>
      </c>
      <c r="F130" s="204" t="s">
        <v>1218</v>
      </c>
      <c r="G130" s="201"/>
      <c r="H130" s="205">
        <v>60</v>
      </c>
      <c r="I130" s="206"/>
      <c r="J130" s="201"/>
      <c r="K130" s="201"/>
      <c r="L130" s="207"/>
      <c r="M130" s="208"/>
      <c r="N130" s="209"/>
      <c r="O130" s="209"/>
      <c r="P130" s="209"/>
      <c r="Q130" s="209"/>
      <c r="R130" s="209"/>
      <c r="S130" s="209"/>
      <c r="T130" s="210"/>
      <c r="AT130" s="211" t="s">
        <v>176</v>
      </c>
      <c r="AU130" s="211" t="s">
        <v>83</v>
      </c>
      <c r="AV130" s="13" t="s">
        <v>83</v>
      </c>
      <c r="AW130" s="13" t="s">
        <v>34</v>
      </c>
      <c r="AX130" s="13" t="s">
        <v>73</v>
      </c>
      <c r="AY130" s="211" t="s">
        <v>165</v>
      </c>
    </row>
    <row r="131" spans="1:65" s="15" customFormat="1" ht="11.25">
      <c r="B131" s="223"/>
      <c r="C131" s="224"/>
      <c r="D131" s="202" t="s">
        <v>176</v>
      </c>
      <c r="E131" s="225" t="s">
        <v>21</v>
      </c>
      <c r="F131" s="226" t="s">
        <v>186</v>
      </c>
      <c r="G131" s="224"/>
      <c r="H131" s="227">
        <v>60</v>
      </c>
      <c r="I131" s="228"/>
      <c r="J131" s="224"/>
      <c r="K131" s="224"/>
      <c r="L131" s="229"/>
      <c r="M131" s="230"/>
      <c r="N131" s="231"/>
      <c r="O131" s="231"/>
      <c r="P131" s="231"/>
      <c r="Q131" s="231"/>
      <c r="R131" s="231"/>
      <c r="S131" s="231"/>
      <c r="T131" s="232"/>
      <c r="AT131" s="233" t="s">
        <v>176</v>
      </c>
      <c r="AU131" s="233" t="s">
        <v>83</v>
      </c>
      <c r="AV131" s="15" t="s">
        <v>172</v>
      </c>
      <c r="AW131" s="15" t="s">
        <v>34</v>
      </c>
      <c r="AX131" s="15" t="s">
        <v>81</v>
      </c>
      <c r="AY131" s="233" t="s">
        <v>165</v>
      </c>
    </row>
    <row r="132" spans="1:65" s="2" customFormat="1" ht="16.5" customHeight="1">
      <c r="A132" s="37"/>
      <c r="B132" s="38"/>
      <c r="C132" s="182" t="s">
        <v>8</v>
      </c>
      <c r="D132" s="182" t="s">
        <v>167</v>
      </c>
      <c r="E132" s="183" t="s">
        <v>8</v>
      </c>
      <c r="F132" s="184" t="s">
        <v>1186</v>
      </c>
      <c r="G132" s="185" t="s">
        <v>124</v>
      </c>
      <c r="H132" s="186">
        <v>20</v>
      </c>
      <c r="I132" s="187"/>
      <c r="J132" s="188">
        <f>ROUND(I132*H132,2)</f>
        <v>0</v>
      </c>
      <c r="K132" s="184" t="s">
        <v>366</v>
      </c>
      <c r="L132" s="42"/>
      <c r="M132" s="189" t="s">
        <v>21</v>
      </c>
      <c r="N132" s="190" t="s">
        <v>44</v>
      </c>
      <c r="O132" s="67"/>
      <c r="P132" s="191">
        <f>O132*H132</f>
        <v>0</v>
      </c>
      <c r="Q132" s="191">
        <v>0</v>
      </c>
      <c r="R132" s="191">
        <f>Q132*H132</f>
        <v>0</v>
      </c>
      <c r="S132" s="191">
        <v>0</v>
      </c>
      <c r="T132" s="192">
        <f>S132*H132</f>
        <v>0</v>
      </c>
      <c r="U132" s="37"/>
      <c r="V132" s="37"/>
      <c r="W132" s="37"/>
      <c r="X132" s="37"/>
      <c r="Y132" s="37"/>
      <c r="Z132" s="37"/>
      <c r="AA132" s="37"/>
      <c r="AB132" s="37"/>
      <c r="AC132" s="37"/>
      <c r="AD132" s="37"/>
      <c r="AE132" s="37"/>
      <c r="AR132" s="193" t="s">
        <v>272</v>
      </c>
      <c r="AT132" s="193" t="s">
        <v>167</v>
      </c>
      <c r="AU132" s="193" t="s">
        <v>83</v>
      </c>
      <c r="AY132" s="20" t="s">
        <v>165</v>
      </c>
      <c r="BE132" s="194">
        <f>IF(N132="základní",J132,0)</f>
        <v>0</v>
      </c>
      <c r="BF132" s="194">
        <f>IF(N132="snížená",J132,0)</f>
        <v>0</v>
      </c>
      <c r="BG132" s="194">
        <f>IF(N132="zákl. přenesená",J132,0)</f>
        <v>0</v>
      </c>
      <c r="BH132" s="194">
        <f>IF(N132="sníž. přenesená",J132,0)</f>
        <v>0</v>
      </c>
      <c r="BI132" s="194">
        <f>IF(N132="nulová",J132,0)</f>
        <v>0</v>
      </c>
      <c r="BJ132" s="20" t="s">
        <v>81</v>
      </c>
      <c r="BK132" s="194">
        <f>ROUND(I132*H132,2)</f>
        <v>0</v>
      </c>
      <c r="BL132" s="20" t="s">
        <v>272</v>
      </c>
      <c r="BM132" s="193" t="s">
        <v>332</v>
      </c>
    </row>
    <row r="133" spans="1:65" s="13" customFormat="1" ht="11.25">
      <c r="B133" s="200"/>
      <c r="C133" s="201"/>
      <c r="D133" s="202" t="s">
        <v>176</v>
      </c>
      <c r="E133" s="203" t="s">
        <v>21</v>
      </c>
      <c r="F133" s="204" t="s">
        <v>1219</v>
      </c>
      <c r="G133" s="201"/>
      <c r="H133" s="205">
        <v>20</v>
      </c>
      <c r="I133" s="206"/>
      <c r="J133" s="201"/>
      <c r="K133" s="201"/>
      <c r="L133" s="207"/>
      <c r="M133" s="208"/>
      <c r="N133" s="209"/>
      <c r="O133" s="209"/>
      <c r="P133" s="209"/>
      <c r="Q133" s="209"/>
      <c r="R133" s="209"/>
      <c r="S133" s="209"/>
      <c r="T133" s="210"/>
      <c r="AT133" s="211" t="s">
        <v>176</v>
      </c>
      <c r="AU133" s="211" t="s">
        <v>83</v>
      </c>
      <c r="AV133" s="13" t="s">
        <v>83</v>
      </c>
      <c r="AW133" s="13" t="s">
        <v>34</v>
      </c>
      <c r="AX133" s="13" t="s">
        <v>73</v>
      </c>
      <c r="AY133" s="211" t="s">
        <v>165</v>
      </c>
    </row>
    <row r="134" spans="1:65" s="15" customFormat="1" ht="11.25">
      <c r="B134" s="223"/>
      <c r="C134" s="224"/>
      <c r="D134" s="202" t="s">
        <v>176</v>
      </c>
      <c r="E134" s="225" t="s">
        <v>21</v>
      </c>
      <c r="F134" s="226" t="s">
        <v>186</v>
      </c>
      <c r="G134" s="224"/>
      <c r="H134" s="227">
        <v>20</v>
      </c>
      <c r="I134" s="228"/>
      <c r="J134" s="224"/>
      <c r="K134" s="224"/>
      <c r="L134" s="229"/>
      <c r="M134" s="230"/>
      <c r="N134" s="231"/>
      <c r="O134" s="231"/>
      <c r="P134" s="231"/>
      <c r="Q134" s="231"/>
      <c r="R134" s="231"/>
      <c r="S134" s="231"/>
      <c r="T134" s="232"/>
      <c r="AT134" s="233" t="s">
        <v>176</v>
      </c>
      <c r="AU134" s="233" t="s">
        <v>83</v>
      </c>
      <c r="AV134" s="15" t="s">
        <v>172</v>
      </c>
      <c r="AW134" s="15" t="s">
        <v>34</v>
      </c>
      <c r="AX134" s="15" t="s">
        <v>81</v>
      </c>
      <c r="AY134" s="233" t="s">
        <v>165</v>
      </c>
    </row>
    <row r="135" spans="1:65" s="2" customFormat="1" ht="16.5" customHeight="1">
      <c r="A135" s="37"/>
      <c r="B135" s="38"/>
      <c r="C135" s="182" t="s">
        <v>250</v>
      </c>
      <c r="D135" s="182" t="s">
        <v>167</v>
      </c>
      <c r="E135" s="183" t="s">
        <v>250</v>
      </c>
      <c r="F135" s="184" t="s">
        <v>1190</v>
      </c>
      <c r="G135" s="185" t="s">
        <v>583</v>
      </c>
      <c r="H135" s="186">
        <v>10</v>
      </c>
      <c r="I135" s="187"/>
      <c r="J135" s="188">
        <f>ROUND(I135*H135,2)</f>
        <v>0</v>
      </c>
      <c r="K135" s="184" t="s">
        <v>366</v>
      </c>
      <c r="L135" s="42"/>
      <c r="M135" s="189" t="s">
        <v>21</v>
      </c>
      <c r="N135" s="190" t="s">
        <v>44</v>
      </c>
      <c r="O135" s="67"/>
      <c r="P135" s="191">
        <f>O135*H135</f>
        <v>0</v>
      </c>
      <c r="Q135" s="191">
        <v>0</v>
      </c>
      <c r="R135" s="191">
        <f>Q135*H135</f>
        <v>0</v>
      </c>
      <c r="S135" s="191">
        <v>0</v>
      </c>
      <c r="T135" s="192">
        <f>S135*H135</f>
        <v>0</v>
      </c>
      <c r="U135" s="37"/>
      <c r="V135" s="37"/>
      <c r="W135" s="37"/>
      <c r="X135" s="37"/>
      <c r="Y135" s="37"/>
      <c r="Z135" s="37"/>
      <c r="AA135" s="37"/>
      <c r="AB135" s="37"/>
      <c r="AC135" s="37"/>
      <c r="AD135" s="37"/>
      <c r="AE135" s="37"/>
      <c r="AR135" s="193" t="s">
        <v>272</v>
      </c>
      <c r="AT135" s="193" t="s">
        <v>167</v>
      </c>
      <c r="AU135" s="193" t="s">
        <v>83</v>
      </c>
      <c r="AY135" s="20" t="s">
        <v>165</v>
      </c>
      <c r="BE135" s="194">
        <f>IF(N135="základní",J135,0)</f>
        <v>0</v>
      </c>
      <c r="BF135" s="194">
        <f>IF(N135="snížená",J135,0)</f>
        <v>0</v>
      </c>
      <c r="BG135" s="194">
        <f>IF(N135="zákl. přenesená",J135,0)</f>
        <v>0</v>
      </c>
      <c r="BH135" s="194">
        <f>IF(N135="sníž. přenesená",J135,0)</f>
        <v>0</v>
      </c>
      <c r="BI135" s="194">
        <f>IF(N135="nulová",J135,0)</f>
        <v>0</v>
      </c>
      <c r="BJ135" s="20" t="s">
        <v>81</v>
      </c>
      <c r="BK135" s="194">
        <f>ROUND(I135*H135,2)</f>
        <v>0</v>
      </c>
      <c r="BL135" s="20" t="s">
        <v>272</v>
      </c>
      <c r="BM135" s="193" t="s">
        <v>346</v>
      </c>
    </row>
    <row r="136" spans="1:65" s="13" customFormat="1" ht="11.25">
      <c r="B136" s="200"/>
      <c r="C136" s="201"/>
      <c r="D136" s="202" t="s">
        <v>176</v>
      </c>
      <c r="E136" s="203" t="s">
        <v>21</v>
      </c>
      <c r="F136" s="204" t="s">
        <v>1131</v>
      </c>
      <c r="G136" s="201"/>
      <c r="H136" s="205">
        <v>10</v>
      </c>
      <c r="I136" s="206"/>
      <c r="J136" s="201"/>
      <c r="K136" s="201"/>
      <c r="L136" s="207"/>
      <c r="M136" s="208"/>
      <c r="N136" s="209"/>
      <c r="O136" s="209"/>
      <c r="P136" s="209"/>
      <c r="Q136" s="209"/>
      <c r="R136" s="209"/>
      <c r="S136" s="209"/>
      <c r="T136" s="210"/>
      <c r="AT136" s="211" t="s">
        <v>176</v>
      </c>
      <c r="AU136" s="211" t="s">
        <v>83</v>
      </c>
      <c r="AV136" s="13" t="s">
        <v>83</v>
      </c>
      <c r="AW136" s="13" t="s">
        <v>34</v>
      </c>
      <c r="AX136" s="13" t="s">
        <v>73</v>
      </c>
      <c r="AY136" s="211" t="s">
        <v>165</v>
      </c>
    </row>
    <row r="137" spans="1:65" s="15" customFormat="1" ht="11.25">
      <c r="B137" s="223"/>
      <c r="C137" s="224"/>
      <c r="D137" s="202" t="s">
        <v>176</v>
      </c>
      <c r="E137" s="225" t="s">
        <v>21</v>
      </c>
      <c r="F137" s="226" t="s">
        <v>186</v>
      </c>
      <c r="G137" s="224"/>
      <c r="H137" s="227">
        <v>10</v>
      </c>
      <c r="I137" s="228"/>
      <c r="J137" s="224"/>
      <c r="K137" s="224"/>
      <c r="L137" s="229"/>
      <c r="M137" s="230"/>
      <c r="N137" s="231"/>
      <c r="O137" s="231"/>
      <c r="P137" s="231"/>
      <c r="Q137" s="231"/>
      <c r="R137" s="231"/>
      <c r="S137" s="231"/>
      <c r="T137" s="232"/>
      <c r="AT137" s="233" t="s">
        <v>176</v>
      </c>
      <c r="AU137" s="233" t="s">
        <v>83</v>
      </c>
      <c r="AV137" s="15" t="s">
        <v>172</v>
      </c>
      <c r="AW137" s="15" t="s">
        <v>34</v>
      </c>
      <c r="AX137" s="15" t="s">
        <v>81</v>
      </c>
      <c r="AY137" s="233" t="s">
        <v>165</v>
      </c>
    </row>
    <row r="138" spans="1:65" s="2" customFormat="1" ht="16.5" customHeight="1">
      <c r="A138" s="37"/>
      <c r="B138" s="38"/>
      <c r="C138" s="182" t="s">
        <v>257</v>
      </c>
      <c r="D138" s="182" t="s">
        <v>167</v>
      </c>
      <c r="E138" s="183" t="s">
        <v>257</v>
      </c>
      <c r="F138" s="184" t="s">
        <v>1194</v>
      </c>
      <c r="G138" s="185" t="s">
        <v>583</v>
      </c>
      <c r="H138" s="186">
        <v>4</v>
      </c>
      <c r="I138" s="187"/>
      <c r="J138" s="188">
        <f>ROUND(I138*H138,2)</f>
        <v>0</v>
      </c>
      <c r="K138" s="184" t="s">
        <v>366</v>
      </c>
      <c r="L138" s="42"/>
      <c r="M138" s="189" t="s">
        <v>21</v>
      </c>
      <c r="N138" s="190" t="s">
        <v>44</v>
      </c>
      <c r="O138" s="67"/>
      <c r="P138" s="191">
        <f>O138*H138</f>
        <v>0</v>
      </c>
      <c r="Q138" s="191">
        <v>0</v>
      </c>
      <c r="R138" s="191">
        <f>Q138*H138</f>
        <v>0</v>
      </c>
      <c r="S138" s="191">
        <v>0</v>
      </c>
      <c r="T138" s="192">
        <f>S138*H138</f>
        <v>0</v>
      </c>
      <c r="U138" s="37"/>
      <c r="V138" s="37"/>
      <c r="W138" s="37"/>
      <c r="X138" s="37"/>
      <c r="Y138" s="37"/>
      <c r="Z138" s="37"/>
      <c r="AA138" s="37"/>
      <c r="AB138" s="37"/>
      <c r="AC138" s="37"/>
      <c r="AD138" s="37"/>
      <c r="AE138" s="37"/>
      <c r="AR138" s="193" t="s">
        <v>272</v>
      </c>
      <c r="AT138" s="193" t="s">
        <v>167</v>
      </c>
      <c r="AU138" s="193" t="s">
        <v>83</v>
      </c>
      <c r="AY138" s="20" t="s">
        <v>165</v>
      </c>
      <c r="BE138" s="194">
        <f>IF(N138="základní",J138,0)</f>
        <v>0</v>
      </c>
      <c r="BF138" s="194">
        <f>IF(N138="snížená",J138,0)</f>
        <v>0</v>
      </c>
      <c r="BG138" s="194">
        <f>IF(N138="zákl. přenesená",J138,0)</f>
        <v>0</v>
      </c>
      <c r="BH138" s="194">
        <f>IF(N138="sníž. přenesená",J138,0)</f>
        <v>0</v>
      </c>
      <c r="BI138" s="194">
        <f>IF(N138="nulová",J138,0)</f>
        <v>0</v>
      </c>
      <c r="BJ138" s="20" t="s">
        <v>81</v>
      </c>
      <c r="BK138" s="194">
        <f>ROUND(I138*H138,2)</f>
        <v>0</v>
      </c>
      <c r="BL138" s="20" t="s">
        <v>272</v>
      </c>
      <c r="BM138" s="193" t="s">
        <v>363</v>
      </c>
    </row>
    <row r="139" spans="1:65" s="13" customFormat="1" ht="11.25">
      <c r="B139" s="200"/>
      <c r="C139" s="201"/>
      <c r="D139" s="202" t="s">
        <v>176</v>
      </c>
      <c r="E139" s="203" t="s">
        <v>21</v>
      </c>
      <c r="F139" s="204" t="s">
        <v>1195</v>
      </c>
      <c r="G139" s="201"/>
      <c r="H139" s="205">
        <v>4</v>
      </c>
      <c r="I139" s="206"/>
      <c r="J139" s="201"/>
      <c r="K139" s="201"/>
      <c r="L139" s="207"/>
      <c r="M139" s="208"/>
      <c r="N139" s="209"/>
      <c r="O139" s="209"/>
      <c r="P139" s="209"/>
      <c r="Q139" s="209"/>
      <c r="R139" s="209"/>
      <c r="S139" s="209"/>
      <c r="T139" s="210"/>
      <c r="AT139" s="211" t="s">
        <v>176</v>
      </c>
      <c r="AU139" s="211" t="s">
        <v>83</v>
      </c>
      <c r="AV139" s="13" t="s">
        <v>83</v>
      </c>
      <c r="AW139" s="13" t="s">
        <v>34</v>
      </c>
      <c r="AX139" s="13" t="s">
        <v>73</v>
      </c>
      <c r="AY139" s="211" t="s">
        <v>165</v>
      </c>
    </row>
    <row r="140" spans="1:65" s="15" customFormat="1" ht="11.25">
      <c r="B140" s="223"/>
      <c r="C140" s="224"/>
      <c r="D140" s="202" t="s">
        <v>176</v>
      </c>
      <c r="E140" s="225" t="s">
        <v>21</v>
      </c>
      <c r="F140" s="226" t="s">
        <v>186</v>
      </c>
      <c r="G140" s="224"/>
      <c r="H140" s="227">
        <v>4</v>
      </c>
      <c r="I140" s="228"/>
      <c r="J140" s="224"/>
      <c r="K140" s="224"/>
      <c r="L140" s="229"/>
      <c r="M140" s="230"/>
      <c r="N140" s="231"/>
      <c r="O140" s="231"/>
      <c r="P140" s="231"/>
      <c r="Q140" s="231"/>
      <c r="R140" s="231"/>
      <c r="S140" s="231"/>
      <c r="T140" s="232"/>
      <c r="AT140" s="233" t="s">
        <v>176</v>
      </c>
      <c r="AU140" s="233" t="s">
        <v>83</v>
      </c>
      <c r="AV140" s="15" t="s">
        <v>172</v>
      </c>
      <c r="AW140" s="15" t="s">
        <v>34</v>
      </c>
      <c r="AX140" s="15" t="s">
        <v>81</v>
      </c>
      <c r="AY140" s="233" t="s">
        <v>165</v>
      </c>
    </row>
    <row r="141" spans="1:65" s="2" customFormat="1" ht="16.5" customHeight="1">
      <c r="A141" s="37"/>
      <c r="B141" s="38"/>
      <c r="C141" s="182" t="s">
        <v>265</v>
      </c>
      <c r="D141" s="182" t="s">
        <v>167</v>
      </c>
      <c r="E141" s="183" t="s">
        <v>265</v>
      </c>
      <c r="F141" s="184" t="s">
        <v>1162</v>
      </c>
      <c r="G141" s="185" t="s">
        <v>389</v>
      </c>
      <c r="H141" s="186">
        <v>1</v>
      </c>
      <c r="I141" s="187"/>
      <c r="J141" s="188">
        <f>ROUND(I141*H141,2)</f>
        <v>0</v>
      </c>
      <c r="K141" s="184" t="s">
        <v>366</v>
      </c>
      <c r="L141" s="42"/>
      <c r="M141" s="189" t="s">
        <v>21</v>
      </c>
      <c r="N141" s="190" t="s">
        <v>44</v>
      </c>
      <c r="O141" s="67"/>
      <c r="P141" s="191">
        <f>O141*H141</f>
        <v>0</v>
      </c>
      <c r="Q141" s="191">
        <v>0</v>
      </c>
      <c r="R141" s="191">
        <f>Q141*H141</f>
        <v>0</v>
      </c>
      <c r="S141" s="191">
        <v>0</v>
      </c>
      <c r="T141" s="192">
        <f>S141*H141</f>
        <v>0</v>
      </c>
      <c r="U141" s="37"/>
      <c r="V141" s="37"/>
      <c r="W141" s="37"/>
      <c r="X141" s="37"/>
      <c r="Y141" s="37"/>
      <c r="Z141" s="37"/>
      <c r="AA141" s="37"/>
      <c r="AB141" s="37"/>
      <c r="AC141" s="37"/>
      <c r="AD141" s="37"/>
      <c r="AE141" s="37"/>
      <c r="AR141" s="193" t="s">
        <v>272</v>
      </c>
      <c r="AT141" s="193" t="s">
        <v>167</v>
      </c>
      <c r="AU141" s="193" t="s">
        <v>83</v>
      </c>
      <c r="AY141" s="20" t="s">
        <v>165</v>
      </c>
      <c r="BE141" s="194">
        <f>IF(N141="základní",J141,0)</f>
        <v>0</v>
      </c>
      <c r="BF141" s="194">
        <f>IF(N141="snížená",J141,0)</f>
        <v>0</v>
      </c>
      <c r="BG141" s="194">
        <f>IF(N141="zákl. přenesená",J141,0)</f>
        <v>0</v>
      </c>
      <c r="BH141" s="194">
        <f>IF(N141="sníž. přenesená",J141,0)</f>
        <v>0</v>
      </c>
      <c r="BI141" s="194">
        <f>IF(N141="nulová",J141,0)</f>
        <v>0</v>
      </c>
      <c r="BJ141" s="20" t="s">
        <v>81</v>
      </c>
      <c r="BK141" s="194">
        <f>ROUND(I141*H141,2)</f>
        <v>0</v>
      </c>
      <c r="BL141" s="20" t="s">
        <v>272</v>
      </c>
      <c r="BM141" s="193" t="s">
        <v>377</v>
      </c>
    </row>
    <row r="142" spans="1:65" s="13" customFormat="1" ht="11.25">
      <c r="B142" s="200"/>
      <c r="C142" s="201"/>
      <c r="D142" s="202" t="s">
        <v>176</v>
      </c>
      <c r="E142" s="203" t="s">
        <v>21</v>
      </c>
      <c r="F142" s="204" t="s">
        <v>1133</v>
      </c>
      <c r="G142" s="201"/>
      <c r="H142" s="205">
        <v>1</v>
      </c>
      <c r="I142" s="206"/>
      <c r="J142" s="201"/>
      <c r="K142" s="201"/>
      <c r="L142" s="207"/>
      <c r="M142" s="208"/>
      <c r="N142" s="209"/>
      <c r="O142" s="209"/>
      <c r="P142" s="209"/>
      <c r="Q142" s="209"/>
      <c r="R142" s="209"/>
      <c r="S142" s="209"/>
      <c r="T142" s="210"/>
      <c r="AT142" s="211" t="s">
        <v>176</v>
      </c>
      <c r="AU142" s="211" t="s">
        <v>83</v>
      </c>
      <c r="AV142" s="13" t="s">
        <v>83</v>
      </c>
      <c r="AW142" s="13" t="s">
        <v>34</v>
      </c>
      <c r="AX142" s="13" t="s">
        <v>73</v>
      </c>
      <c r="AY142" s="211" t="s">
        <v>165</v>
      </c>
    </row>
    <row r="143" spans="1:65" s="15" customFormat="1" ht="11.25">
      <c r="B143" s="223"/>
      <c r="C143" s="224"/>
      <c r="D143" s="202" t="s">
        <v>176</v>
      </c>
      <c r="E143" s="225" t="s">
        <v>21</v>
      </c>
      <c r="F143" s="226" t="s">
        <v>186</v>
      </c>
      <c r="G143" s="224"/>
      <c r="H143" s="227">
        <v>1</v>
      </c>
      <c r="I143" s="228"/>
      <c r="J143" s="224"/>
      <c r="K143" s="224"/>
      <c r="L143" s="229"/>
      <c r="M143" s="230"/>
      <c r="N143" s="231"/>
      <c r="O143" s="231"/>
      <c r="P143" s="231"/>
      <c r="Q143" s="231"/>
      <c r="R143" s="231"/>
      <c r="S143" s="231"/>
      <c r="T143" s="232"/>
      <c r="AT143" s="233" t="s">
        <v>176</v>
      </c>
      <c r="AU143" s="233" t="s">
        <v>83</v>
      </c>
      <c r="AV143" s="15" t="s">
        <v>172</v>
      </c>
      <c r="AW143" s="15" t="s">
        <v>34</v>
      </c>
      <c r="AX143" s="15" t="s">
        <v>81</v>
      </c>
      <c r="AY143" s="233" t="s">
        <v>165</v>
      </c>
    </row>
    <row r="144" spans="1:65" s="2" customFormat="1" ht="16.5" customHeight="1">
      <c r="A144" s="37"/>
      <c r="B144" s="38"/>
      <c r="C144" s="182" t="s">
        <v>272</v>
      </c>
      <c r="D144" s="182" t="s">
        <v>167</v>
      </c>
      <c r="E144" s="183" t="s">
        <v>272</v>
      </c>
      <c r="F144" s="184" t="s">
        <v>1199</v>
      </c>
      <c r="G144" s="185" t="s">
        <v>380</v>
      </c>
      <c r="H144" s="186">
        <v>4</v>
      </c>
      <c r="I144" s="187"/>
      <c r="J144" s="188">
        <f>ROUND(I144*H144,2)</f>
        <v>0</v>
      </c>
      <c r="K144" s="184" t="s">
        <v>366</v>
      </c>
      <c r="L144" s="42"/>
      <c r="M144" s="189" t="s">
        <v>21</v>
      </c>
      <c r="N144" s="190" t="s">
        <v>44</v>
      </c>
      <c r="O144" s="67"/>
      <c r="P144" s="191">
        <f>O144*H144</f>
        <v>0</v>
      </c>
      <c r="Q144" s="191">
        <v>0</v>
      </c>
      <c r="R144" s="191">
        <f>Q144*H144</f>
        <v>0</v>
      </c>
      <c r="S144" s="191">
        <v>0</v>
      </c>
      <c r="T144" s="192">
        <f>S144*H144</f>
        <v>0</v>
      </c>
      <c r="U144" s="37"/>
      <c r="V144" s="37"/>
      <c r="W144" s="37"/>
      <c r="X144" s="37"/>
      <c r="Y144" s="37"/>
      <c r="Z144" s="37"/>
      <c r="AA144" s="37"/>
      <c r="AB144" s="37"/>
      <c r="AC144" s="37"/>
      <c r="AD144" s="37"/>
      <c r="AE144" s="37"/>
      <c r="AR144" s="193" t="s">
        <v>272</v>
      </c>
      <c r="AT144" s="193" t="s">
        <v>167</v>
      </c>
      <c r="AU144" s="193" t="s">
        <v>83</v>
      </c>
      <c r="AY144" s="20" t="s">
        <v>165</v>
      </c>
      <c r="BE144" s="194">
        <f>IF(N144="základní",J144,0)</f>
        <v>0</v>
      </c>
      <c r="BF144" s="194">
        <f>IF(N144="snížená",J144,0)</f>
        <v>0</v>
      </c>
      <c r="BG144" s="194">
        <f>IF(N144="zákl. přenesená",J144,0)</f>
        <v>0</v>
      </c>
      <c r="BH144" s="194">
        <f>IF(N144="sníž. přenesená",J144,0)</f>
        <v>0</v>
      </c>
      <c r="BI144" s="194">
        <f>IF(N144="nulová",J144,0)</f>
        <v>0</v>
      </c>
      <c r="BJ144" s="20" t="s">
        <v>81</v>
      </c>
      <c r="BK144" s="194">
        <f>ROUND(I144*H144,2)</f>
        <v>0</v>
      </c>
      <c r="BL144" s="20" t="s">
        <v>272</v>
      </c>
      <c r="BM144" s="193" t="s">
        <v>386</v>
      </c>
    </row>
    <row r="145" spans="1:65" s="13" customFormat="1" ht="11.25">
      <c r="B145" s="200"/>
      <c r="C145" s="201"/>
      <c r="D145" s="202" t="s">
        <v>176</v>
      </c>
      <c r="E145" s="203" t="s">
        <v>21</v>
      </c>
      <c r="F145" s="204" t="s">
        <v>1195</v>
      </c>
      <c r="G145" s="201"/>
      <c r="H145" s="205">
        <v>4</v>
      </c>
      <c r="I145" s="206"/>
      <c r="J145" s="201"/>
      <c r="K145" s="201"/>
      <c r="L145" s="207"/>
      <c r="M145" s="208"/>
      <c r="N145" s="209"/>
      <c r="O145" s="209"/>
      <c r="P145" s="209"/>
      <c r="Q145" s="209"/>
      <c r="R145" s="209"/>
      <c r="S145" s="209"/>
      <c r="T145" s="210"/>
      <c r="AT145" s="211" t="s">
        <v>176</v>
      </c>
      <c r="AU145" s="211" t="s">
        <v>83</v>
      </c>
      <c r="AV145" s="13" t="s">
        <v>83</v>
      </c>
      <c r="AW145" s="13" t="s">
        <v>34</v>
      </c>
      <c r="AX145" s="13" t="s">
        <v>73</v>
      </c>
      <c r="AY145" s="211" t="s">
        <v>165</v>
      </c>
    </row>
    <row r="146" spans="1:65" s="15" customFormat="1" ht="11.25">
      <c r="B146" s="223"/>
      <c r="C146" s="224"/>
      <c r="D146" s="202" t="s">
        <v>176</v>
      </c>
      <c r="E146" s="225" t="s">
        <v>21</v>
      </c>
      <c r="F146" s="226" t="s">
        <v>186</v>
      </c>
      <c r="G146" s="224"/>
      <c r="H146" s="227">
        <v>4</v>
      </c>
      <c r="I146" s="228"/>
      <c r="J146" s="224"/>
      <c r="K146" s="224"/>
      <c r="L146" s="229"/>
      <c r="M146" s="230"/>
      <c r="N146" s="231"/>
      <c r="O146" s="231"/>
      <c r="P146" s="231"/>
      <c r="Q146" s="231"/>
      <c r="R146" s="231"/>
      <c r="S146" s="231"/>
      <c r="T146" s="232"/>
      <c r="AT146" s="233" t="s">
        <v>176</v>
      </c>
      <c r="AU146" s="233" t="s">
        <v>83</v>
      </c>
      <c r="AV146" s="15" t="s">
        <v>172</v>
      </c>
      <c r="AW146" s="15" t="s">
        <v>34</v>
      </c>
      <c r="AX146" s="15" t="s">
        <v>81</v>
      </c>
      <c r="AY146" s="233" t="s">
        <v>165</v>
      </c>
    </row>
    <row r="147" spans="1:65" s="2" customFormat="1" ht="24.2" customHeight="1">
      <c r="A147" s="37"/>
      <c r="B147" s="38"/>
      <c r="C147" s="182" t="s">
        <v>280</v>
      </c>
      <c r="D147" s="182" t="s">
        <v>167</v>
      </c>
      <c r="E147" s="183" t="s">
        <v>280</v>
      </c>
      <c r="F147" s="184" t="s">
        <v>1197</v>
      </c>
      <c r="G147" s="185" t="s">
        <v>380</v>
      </c>
      <c r="H147" s="186">
        <v>4</v>
      </c>
      <c r="I147" s="187"/>
      <c r="J147" s="188">
        <f>ROUND(I147*H147,2)</f>
        <v>0</v>
      </c>
      <c r="K147" s="184" t="s">
        <v>366</v>
      </c>
      <c r="L147" s="42"/>
      <c r="M147" s="189" t="s">
        <v>21</v>
      </c>
      <c r="N147" s="190" t="s">
        <v>44</v>
      </c>
      <c r="O147" s="67"/>
      <c r="P147" s="191">
        <f>O147*H147</f>
        <v>0</v>
      </c>
      <c r="Q147" s="191">
        <v>0</v>
      </c>
      <c r="R147" s="191">
        <f>Q147*H147</f>
        <v>0</v>
      </c>
      <c r="S147" s="191">
        <v>0</v>
      </c>
      <c r="T147" s="192">
        <f>S147*H147</f>
        <v>0</v>
      </c>
      <c r="U147" s="37"/>
      <c r="V147" s="37"/>
      <c r="W147" s="37"/>
      <c r="X147" s="37"/>
      <c r="Y147" s="37"/>
      <c r="Z147" s="37"/>
      <c r="AA147" s="37"/>
      <c r="AB147" s="37"/>
      <c r="AC147" s="37"/>
      <c r="AD147" s="37"/>
      <c r="AE147" s="37"/>
      <c r="AR147" s="193" t="s">
        <v>272</v>
      </c>
      <c r="AT147" s="193" t="s">
        <v>167</v>
      </c>
      <c r="AU147" s="193" t="s">
        <v>83</v>
      </c>
      <c r="AY147" s="20" t="s">
        <v>165</v>
      </c>
      <c r="BE147" s="194">
        <f>IF(N147="základní",J147,0)</f>
        <v>0</v>
      </c>
      <c r="BF147" s="194">
        <f>IF(N147="snížená",J147,0)</f>
        <v>0</v>
      </c>
      <c r="BG147" s="194">
        <f>IF(N147="zákl. přenesená",J147,0)</f>
        <v>0</v>
      </c>
      <c r="BH147" s="194">
        <f>IF(N147="sníž. přenesená",J147,0)</f>
        <v>0</v>
      </c>
      <c r="BI147" s="194">
        <f>IF(N147="nulová",J147,0)</f>
        <v>0</v>
      </c>
      <c r="BJ147" s="20" t="s">
        <v>81</v>
      </c>
      <c r="BK147" s="194">
        <f>ROUND(I147*H147,2)</f>
        <v>0</v>
      </c>
      <c r="BL147" s="20" t="s">
        <v>272</v>
      </c>
      <c r="BM147" s="193" t="s">
        <v>396</v>
      </c>
    </row>
    <row r="148" spans="1:65" s="13" customFormat="1" ht="11.25">
      <c r="B148" s="200"/>
      <c r="C148" s="201"/>
      <c r="D148" s="202" t="s">
        <v>176</v>
      </c>
      <c r="E148" s="203" t="s">
        <v>21</v>
      </c>
      <c r="F148" s="204" t="s">
        <v>1195</v>
      </c>
      <c r="G148" s="201"/>
      <c r="H148" s="205">
        <v>4</v>
      </c>
      <c r="I148" s="206"/>
      <c r="J148" s="201"/>
      <c r="K148" s="201"/>
      <c r="L148" s="207"/>
      <c r="M148" s="208"/>
      <c r="N148" s="209"/>
      <c r="O148" s="209"/>
      <c r="P148" s="209"/>
      <c r="Q148" s="209"/>
      <c r="R148" s="209"/>
      <c r="S148" s="209"/>
      <c r="T148" s="210"/>
      <c r="AT148" s="211" t="s">
        <v>176</v>
      </c>
      <c r="AU148" s="211" t="s">
        <v>83</v>
      </c>
      <c r="AV148" s="13" t="s">
        <v>83</v>
      </c>
      <c r="AW148" s="13" t="s">
        <v>34</v>
      </c>
      <c r="AX148" s="13" t="s">
        <v>73</v>
      </c>
      <c r="AY148" s="211" t="s">
        <v>165</v>
      </c>
    </row>
    <row r="149" spans="1:65" s="15" customFormat="1" ht="11.25">
      <c r="B149" s="223"/>
      <c r="C149" s="224"/>
      <c r="D149" s="202" t="s">
        <v>176</v>
      </c>
      <c r="E149" s="225" t="s">
        <v>21</v>
      </c>
      <c r="F149" s="226" t="s">
        <v>186</v>
      </c>
      <c r="G149" s="224"/>
      <c r="H149" s="227">
        <v>4</v>
      </c>
      <c r="I149" s="228"/>
      <c r="J149" s="224"/>
      <c r="K149" s="224"/>
      <c r="L149" s="229"/>
      <c r="M149" s="230"/>
      <c r="N149" s="231"/>
      <c r="O149" s="231"/>
      <c r="P149" s="231"/>
      <c r="Q149" s="231"/>
      <c r="R149" s="231"/>
      <c r="S149" s="231"/>
      <c r="T149" s="232"/>
      <c r="AT149" s="233" t="s">
        <v>176</v>
      </c>
      <c r="AU149" s="233" t="s">
        <v>83</v>
      </c>
      <c r="AV149" s="15" t="s">
        <v>172</v>
      </c>
      <c r="AW149" s="15" t="s">
        <v>34</v>
      </c>
      <c r="AX149" s="15" t="s">
        <v>81</v>
      </c>
      <c r="AY149" s="233" t="s">
        <v>165</v>
      </c>
    </row>
    <row r="150" spans="1:65" s="12" customFormat="1" ht="22.9" customHeight="1">
      <c r="B150" s="166"/>
      <c r="C150" s="167"/>
      <c r="D150" s="168" t="s">
        <v>72</v>
      </c>
      <c r="E150" s="180" t="s">
        <v>1026</v>
      </c>
      <c r="F150" s="180" t="s">
        <v>1200</v>
      </c>
      <c r="G150" s="167"/>
      <c r="H150" s="167"/>
      <c r="I150" s="170"/>
      <c r="J150" s="181">
        <f>BK150</f>
        <v>0</v>
      </c>
      <c r="K150" s="167"/>
      <c r="L150" s="172"/>
      <c r="M150" s="173"/>
      <c r="N150" s="174"/>
      <c r="O150" s="174"/>
      <c r="P150" s="175">
        <f>SUM(P151:P155)</f>
        <v>0</v>
      </c>
      <c r="Q150" s="174"/>
      <c r="R150" s="175">
        <f>SUM(R151:R155)</f>
        <v>0</v>
      </c>
      <c r="S150" s="174"/>
      <c r="T150" s="176">
        <f>SUM(T151:T155)</f>
        <v>0</v>
      </c>
      <c r="AR150" s="177" t="s">
        <v>81</v>
      </c>
      <c r="AT150" s="178" t="s">
        <v>72</v>
      </c>
      <c r="AU150" s="178" t="s">
        <v>81</v>
      </c>
      <c r="AY150" s="177" t="s">
        <v>165</v>
      </c>
      <c r="BK150" s="179">
        <f>SUM(BK151:BK155)</f>
        <v>0</v>
      </c>
    </row>
    <row r="151" spans="1:65" s="2" customFormat="1" ht="16.5" customHeight="1">
      <c r="A151" s="37"/>
      <c r="B151" s="38"/>
      <c r="C151" s="182" t="s">
        <v>285</v>
      </c>
      <c r="D151" s="182" t="s">
        <v>167</v>
      </c>
      <c r="E151" s="183" t="s">
        <v>285</v>
      </c>
      <c r="F151" s="184" t="s">
        <v>1202</v>
      </c>
      <c r="G151" s="185" t="s">
        <v>389</v>
      </c>
      <c r="H151" s="186">
        <v>1</v>
      </c>
      <c r="I151" s="187"/>
      <c r="J151" s="188">
        <f>ROUND(I151*H151,2)</f>
        <v>0</v>
      </c>
      <c r="K151" s="184" t="s">
        <v>366</v>
      </c>
      <c r="L151" s="42"/>
      <c r="M151" s="189" t="s">
        <v>21</v>
      </c>
      <c r="N151" s="190" t="s">
        <v>44</v>
      </c>
      <c r="O151" s="67"/>
      <c r="P151" s="191">
        <f>O151*H151</f>
        <v>0</v>
      </c>
      <c r="Q151" s="191">
        <v>0</v>
      </c>
      <c r="R151" s="191">
        <f>Q151*H151</f>
        <v>0</v>
      </c>
      <c r="S151" s="191">
        <v>0</v>
      </c>
      <c r="T151" s="192">
        <f>S151*H151</f>
        <v>0</v>
      </c>
      <c r="U151" s="37"/>
      <c r="V151" s="37"/>
      <c r="W151" s="37"/>
      <c r="X151" s="37"/>
      <c r="Y151" s="37"/>
      <c r="Z151" s="37"/>
      <c r="AA151" s="37"/>
      <c r="AB151" s="37"/>
      <c r="AC151" s="37"/>
      <c r="AD151" s="37"/>
      <c r="AE151" s="37"/>
      <c r="AR151" s="193" t="s">
        <v>172</v>
      </c>
      <c r="AT151" s="193" t="s">
        <v>167</v>
      </c>
      <c r="AU151" s="193" t="s">
        <v>83</v>
      </c>
      <c r="AY151" s="20" t="s">
        <v>165</v>
      </c>
      <c r="BE151" s="194">
        <f>IF(N151="základní",J151,0)</f>
        <v>0</v>
      </c>
      <c r="BF151" s="194">
        <f>IF(N151="snížená",J151,0)</f>
        <v>0</v>
      </c>
      <c r="BG151" s="194">
        <f>IF(N151="zákl. přenesená",J151,0)</f>
        <v>0</v>
      </c>
      <c r="BH151" s="194">
        <f>IF(N151="sníž. přenesená",J151,0)</f>
        <v>0</v>
      </c>
      <c r="BI151" s="194">
        <f>IF(N151="nulová",J151,0)</f>
        <v>0</v>
      </c>
      <c r="BJ151" s="20" t="s">
        <v>81</v>
      </c>
      <c r="BK151" s="194">
        <f>ROUND(I151*H151,2)</f>
        <v>0</v>
      </c>
      <c r="BL151" s="20" t="s">
        <v>172</v>
      </c>
      <c r="BM151" s="193" t="s">
        <v>409</v>
      </c>
    </row>
    <row r="152" spans="1:65" s="2" customFormat="1" ht="16.5" customHeight="1">
      <c r="A152" s="37"/>
      <c r="B152" s="38"/>
      <c r="C152" s="182" t="s">
        <v>291</v>
      </c>
      <c r="D152" s="182" t="s">
        <v>167</v>
      </c>
      <c r="E152" s="183" t="s">
        <v>291</v>
      </c>
      <c r="F152" s="184" t="s">
        <v>1203</v>
      </c>
      <c r="G152" s="185" t="s">
        <v>389</v>
      </c>
      <c r="H152" s="186">
        <v>1</v>
      </c>
      <c r="I152" s="187"/>
      <c r="J152" s="188">
        <f>ROUND(I152*H152,2)</f>
        <v>0</v>
      </c>
      <c r="K152" s="184" t="s">
        <v>366</v>
      </c>
      <c r="L152" s="42"/>
      <c r="M152" s="189" t="s">
        <v>21</v>
      </c>
      <c r="N152" s="190" t="s">
        <v>44</v>
      </c>
      <c r="O152" s="67"/>
      <c r="P152" s="191">
        <f>O152*H152</f>
        <v>0</v>
      </c>
      <c r="Q152" s="191">
        <v>0</v>
      </c>
      <c r="R152" s="191">
        <f>Q152*H152</f>
        <v>0</v>
      </c>
      <c r="S152" s="191">
        <v>0</v>
      </c>
      <c r="T152" s="192">
        <f>S152*H152</f>
        <v>0</v>
      </c>
      <c r="U152" s="37"/>
      <c r="V152" s="37"/>
      <c r="W152" s="37"/>
      <c r="X152" s="37"/>
      <c r="Y152" s="37"/>
      <c r="Z152" s="37"/>
      <c r="AA152" s="37"/>
      <c r="AB152" s="37"/>
      <c r="AC152" s="37"/>
      <c r="AD152" s="37"/>
      <c r="AE152" s="37"/>
      <c r="AR152" s="193" t="s">
        <v>172</v>
      </c>
      <c r="AT152" s="193" t="s">
        <v>167</v>
      </c>
      <c r="AU152" s="193" t="s">
        <v>83</v>
      </c>
      <c r="AY152" s="20" t="s">
        <v>165</v>
      </c>
      <c r="BE152" s="194">
        <f>IF(N152="základní",J152,0)</f>
        <v>0</v>
      </c>
      <c r="BF152" s="194">
        <f>IF(N152="snížená",J152,0)</f>
        <v>0</v>
      </c>
      <c r="BG152" s="194">
        <f>IF(N152="zákl. přenesená",J152,0)</f>
        <v>0</v>
      </c>
      <c r="BH152" s="194">
        <f>IF(N152="sníž. přenesená",J152,0)</f>
        <v>0</v>
      </c>
      <c r="BI152" s="194">
        <f>IF(N152="nulová",J152,0)</f>
        <v>0</v>
      </c>
      <c r="BJ152" s="20" t="s">
        <v>81</v>
      </c>
      <c r="BK152" s="194">
        <f>ROUND(I152*H152,2)</f>
        <v>0</v>
      </c>
      <c r="BL152" s="20" t="s">
        <v>172</v>
      </c>
      <c r="BM152" s="193" t="s">
        <v>420</v>
      </c>
    </row>
    <row r="153" spans="1:65" s="2" customFormat="1" ht="16.5" customHeight="1">
      <c r="A153" s="37"/>
      <c r="B153" s="38"/>
      <c r="C153" s="182" t="s">
        <v>302</v>
      </c>
      <c r="D153" s="182" t="s">
        <v>167</v>
      </c>
      <c r="E153" s="183" t="s">
        <v>302</v>
      </c>
      <c r="F153" s="184" t="s">
        <v>1204</v>
      </c>
      <c r="G153" s="185" t="s">
        <v>389</v>
      </c>
      <c r="H153" s="186">
        <v>1</v>
      </c>
      <c r="I153" s="187"/>
      <c r="J153" s="188">
        <f>ROUND(I153*H153,2)</f>
        <v>0</v>
      </c>
      <c r="K153" s="184" t="s">
        <v>366</v>
      </c>
      <c r="L153" s="42"/>
      <c r="M153" s="189" t="s">
        <v>21</v>
      </c>
      <c r="N153" s="190" t="s">
        <v>44</v>
      </c>
      <c r="O153" s="67"/>
      <c r="P153" s="191">
        <f>O153*H153</f>
        <v>0</v>
      </c>
      <c r="Q153" s="191">
        <v>0</v>
      </c>
      <c r="R153" s="191">
        <f>Q153*H153</f>
        <v>0</v>
      </c>
      <c r="S153" s="191">
        <v>0</v>
      </c>
      <c r="T153" s="192">
        <f>S153*H153</f>
        <v>0</v>
      </c>
      <c r="U153" s="37"/>
      <c r="V153" s="37"/>
      <c r="W153" s="37"/>
      <c r="X153" s="37"/>
      <c r="Y153" s="37"/>
      <c r="Z153" s="37"/>
      <c r="AA153" s="37"/>
      <c r="AB153" s="37"/>
      <c r="AC153" s="37"/>
      <c r="AD153" s="37"/>
      <c r="AE153" s="37"/>
      <c r="AR153" s="193" t="s">
        <v>172</v>
      </c>
      <c r="AT153" s="193" t="s">
        <v>167</v>
      </c>
      <c r="AU153" s="193" t="s">
        <v>83</v>
      </c>
      <c r="AY153" s="20" t="s">
        <v>165</v>
      </c>
      <c r="BE153" s="194">
        <f>IF(N153="základní",J153,0)</f>
        <v>0</v>
      </c>
      <c r="BF153" s="194">
        <f>IF(N153="snížená",J153,0)</f>
        <v>0</v>
      </c>
      <c r="BG153" s="194">
        <f>IF(N153="zákl. přenesená",J153,0)</f>
        <v>0</v>
      </c>
      <c r="BH153" s="194">
        <f>IF(N153="sníž. přenesená",J153,0)</f>
        <v>0</v>
      </c>
      <c r="BI153" s="194">
        <f>IF(N153="nulová",J153,0)</f>
        <v>0</v>
      </c>
      <c r="BJ153" s="20" t="s">
        <v>81</v>
      </c>
      <c r="BK153" s="194">
        <f>ROUND(I153*H153,2)</f>
        <v>0</v>
      </c>
      <c r="BL153" s="20" t="s">
        <v>172</v>
      </c>
      <c r="BM153" s="193" t="s">
        <v>429</v>
      </c>
    </row>
    <row r="154" spans="1:65" s="2" customFormat="1" ht="16.5" customHeight="1">
      <c r="A154" s="37"/>
      <c r="B154" s="38"/>
      <c r="C154" s="182" t="s">
        <v>7</v>
      </c>
      <c r="D154" s="182" t="s">
        <v>167</v>
      </c>
      <c r="E154" s="183" t="s">
        <v>7</v>
      </c>
      <c r="F154" s="184" t="s">
        <v>1207</v>
      </c>
      <c r="G154" s="185" t="s">
        <v>380</v>
      </c>
      <c r="H154" s="186">
        <v>2</v>
      </c>
      <c r="I154" s="187"/>
      <c r="J154" s="188">
        <f>ROUND(I154*H154,2)</f>
        <v>0</v>
      </c>
      <c r="K154" s="184" t="s">
        <v>366</v>
      </c>
      <c r="L154" s="42"/>
      <c r="M154" s="189" t="s">
        <v>21</v>
      </c>
      <c r="N154" s="190" t="s">
        <v>44</v>
      </c>
      <c r="O154" s="67"/>
      <c r="P154" s="191">
        <f>O154*H154</f>
        <v>0</v>
      </c>
      <c r="Q154" s="191">
        <v>0</v>
      </c>
      <c r="R154" s="191">
        <f>Q154*H154</f>
        <v>0</v>
      </c>
      <c r="S154" s="191">
        <v>0</v>
      </c>
      <c r="T154" s="192">
        <f>S154*H154</f>
        <v>0</v>
      </c>
      <c r="U154" s="37"/>
      <c r="V154" s="37"/>
      <c r="W154" s="37"/>
      <c r="X154" s="37"/>
      <c r="Y154" s="37"/>
      <c r="Z154" s="37"/>
      <c r="AA154" s="37"/>
      <c r="AB154" s="37"/>
      <c r="AC154" s="37"/>
      <c r="AD154" s="37"/>
      <c r="AE154" s="37"/>
      <c r="AR154" s="193" t="s">
        <v>172</v>
      </c>
      <c r="AT154" s="193" t="s">
        <v>167</v>
      </c>
      <c r="AU154" s="193" t="s">
        <v>83</v>
      </c>
      <c r="AY154" s="20" t="s">
        <v>165</v>
      </c>
      <c r="BE154" s="194">
        <f>IF(N154="základní",J154,0)</f>
        <v>0</v>
      </c>
      <c r="BF154" s="194">
        <f>IF(N154="snížená",J154,0)</f>
        <v>0</v>
      </c>
      <c r="BG154" s="194">
        <f>IF(N154="zákl. přenesená",J154,0)</f>
        <v>0</v>
      </c>
      <c r="BH154" s="194">
        <f>IF(N154="sníž. přenesená",J154,0)</f>
        <v>0</v>
      </c>
      <c r="BI154" s="194">
        <f>IF(N154="nulová",J154,0)</f>
        <v>0</v>
      </c>
      <c r="BJ154" s="20" t="s">
        <v>81</v>
      </c>
      <c r="BK154" s="194">
        <f>ROUND(I154*H154,2)</f>
        <v>0</v>
      </c>
      <c r="BL154" s="20" t="s">
        <v>172</v>
      </c>
      <c r="BM154" s="193" t="s">
        <v>439</v>
      </c>
    </row>
    <row r="155" spans="1:65" s="2" customFormat="1" ht="16.5" customHeight="1">
      <c r="A155" s="37"/>
      <c r="B155" s="38"/>
      <c r="C155" s="182" t="s">
        <v>318</v>
      </c>
      <c r="D155" s="182" t="s">
        <v>167</v>
      </c>
      <c r="E155" s="183" t="s">
        <v>318</v>
      </c>
      <c r="F155" s="184" t="s">
        <v>1208</v>
      </c>
      <c r="G155" s="185" t="s">
        <v>389</v>
      </c>
      <c r="H155" s="186">
        <v>1</v>
      </c>
      <c r="I155" s="187"/>
      <c r="J155" s="188">
        <f>ROUND(I155*H155,2)</f>
        <v>0</v>
      </c>
      <c r="K155" s="184" t="s">
        <v>366</v>
      </c>
      <c r="L155" s="42"/>
      <c r="M155" s="259" t="s">
        <v>21</v>
      </c>
      <c r="N155" s="260" t="s">
        <v>44</v>
      </c>
      <c r="O155" s="261"/>
      <c r="P155" s="262">
        <f>O155*H155</f>
        <v>0</v>
      </c>
      <c r="Q155" s="262">
        <v>0</v>
      </c>
      <c r="R155" s="262">
        <f>Q155*H155</f>
        <v>0</v>
      </c>
      <c r="S155" s="262">
        <v>0</v>
      </c>
      <c r="T155" s="263">
        <f>S155*H155</f>
        <v>0</v>
      </c>
      <c r="U155" s="37"/>
      <c r="V155" s="37"/>
      <c r="W155" s="37"/>
      <c r="X155" s="37"/>
      <c r="Y155" s="37"/>
      <c r="Z155" s="37"/>
      <c r="AA155" s="37"/>
      <c r="AB155" s="37"/>
      <c r="AC155" s="37"/>
      <c r="AD155" s="37"/>
      <c r="AE155" s="37"/>
      <c r="AR155" s="193" t="s">
        <v>172</v>
      </c>
      <c r="AT155" s="193" t="s">
        <v>167</v>
      </c>
      <c r="AU155" s="193" t="s">
        <v>83</v>
      </c>
      <c r="AY155" s="20" t="s">
        <v>165</v>
      </c>
      <c r="BE155" s="194">
        <f>IF(N155="základní",J155,0)</f>
        <v>0</v>
      </c>
      <c r="BF155" s="194">
        <f>IF(N155="snížená",J155,0)</f>
        <v>0</v>
      </c>
      <c r="BG155" s="194">
        <f>IF(N155="zákl. přenesená",J155,0)</f>
        <v>0</v>
      </c>
      <c r="BH155" s="194">
        <f>IF(N155="sníž. přenesená",J155,0)</f>
        <v>0</v>
      </c>
      <c r="BI155" s="194">
        <f>IF(N155="nulová",J155,0)</f>
        <v>0</v>
      </c>
      <c r="BJ155" s="20" t="s">
        <v>81</v>
      </c>
      <c r="BK155" s="194">
        <f>ROUND(I155*H155,2)</f>
        <v>0</v>
      </c>
      <c r="BL155" s="20" t="s">
        <v>172</v>
      </c>
      <c r="BM155" s="193" t="s">
        <v>451</v>
      </c>
    </row>
    <row r="156" spans="1:65" s="2" customFormat="1" ht="6.95" customHeight="1">
      <c r="A156" s="37"/>
      <c r="B156" s="50"/>
      <c r="C156" s="51"/>
      <c r="D156" s="51"/>
      <c r="E156" s="51"/>
      <c r="F156" s="51"/>
      <c r="G156" s="51"/>
      <c r="H156" s="51"/>
      <c r="I156" s="51"/>
      <c r="J156" s="51"/>
      <c r="K156" s="51"/>
      <c r="L156" s="42"/>
      <c r="M156" s="37"/>
      <c r="O156" s="37"/>
      <c r="P156" s="37"/>
      <c r="Q156" s="37"/>
      <c r="R156" s="37"/>
      <c r="S156" s="37"/>
      <c r="T156" s="37"/>
      <c r="U156" s="37"/>
      <c r="V156" s="37"/>
      <c r="W156" s="37"/>
      <c r="X156" s="37"/>
      <c r="Y156" s="37"/>
      <c r="Z156" s="37"/>
      <c r="AA156" s="37"/>
      <c r="AB156" s="37"/>
      <c r="AC156" s="37"/>
      <c r="AD156" s="37"/>
      <c r="AE156" s="37"/>
    </row>
  </sheetData>
  <sheetProtection algorithmName="SHA-512" hashValue="51fAgmVfWI+X0SbfNLnSckt1kuSQ2jG2H9tfVuFVFUX0Lg/e8gpgL8W2ovGq4n0tt17s9lh9fvNik5O/dihPZw==" saltValue="xlB8PR21HGLIjxxJEVKq6OA3qk3K0yIxu4DCQuWfxNVWd0UjxRmTkKRA9zdy3UPGDxMI9eFmVoKYlWfztPK7Fg==" spinCount="100000" sheet="1" objects="1" scenarios="1" formatColumns="0" formatRows="0" autoFilter="0"/>
  <autoFilter ref="C94:K155"/>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sheetPr>
    <pageSetUpPr fitToPage="1"/>
  </sheetPr>
  <dimension ref="A2:BM112"/>
  <sheetViews>
    <sheetView showGridLines="0" topLeftCell="A101" workbookViewId="0">
      <selection activeCell="F111" sqref="F111"/>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412"/>
      <c r="M2" s="412"/>
      <c r="N2" s="412"/>
      <c r="O2" s="412"/>
      <c r="P2" s="412"/>
      <c r="Q2" s="412"/>
      <c r="R2" s="412"/>
      <c r="S2" s="412"/>
      <c r="T2" s="412"/>
      <c r="U2" s="412"/>
      <c r="V2" s="412"/>
      <c r="AT2" s="20" t="s">
        <v>110</v>
      </c>
    </row>
    <row r="3" spans="1:46" s="1" customFormat="1" ht="6.95" customHeight="1">
      <c r="B3" s="112"/>
      <c r="C3" s="113"/>
      <c r="D3" s="113"/>
      <c r="E3" s="113"/>
      <c r="F3" s="113"/>
      <c r="G3" s="113"/>
      <c r="H3" s="113"/>
      <c r="I3" s="113"/>
      <c r="J3" s="113"/>
      <c r="K3" s="113"/>
      <c r="L3" s="23"/>
      <c r="AT3" s="20" t="s">
        <v>83</v>
      </c>
    </row>
    <row r="4" spans="1:46" s="1" customFormat="1" ht="24.95" customHeight="1">
      <c r="B4" s="23"/>
      <c r="D4" s="114" t="s">
        <v>118</v>
      </c>
      <c r="L4" s="23"/>
      <c r="M4" s="115" t="s">
        <v>10</v>
      </c>
      <c r="AT4" s="20" t="s">
        <v>4</v>
      </c>
    </row>
    <row r="5" spans="1:46" s="1" customFormat="1" ht="6.95" customHeight="1">
      <c r="B5" s="23"/>
      <c r="L5" s="23"/>
    </row>
    <row r="6" spans="1:46" s="1" customFormat="1" ht="12" customHeight="1">
      <c r="B6" s="23"/>
      <c r="D6" s="116" t="s">
        <v>16</v>
      </c>
      <c r="L6" s="23"/>
    </row>
    <row r="7" spans="1:46" s="1" customFormat="1" ht="16.5" customHeight="1">
      <c r="B7" s="23"/>
      <c r="E7" s="413" t="str">
        <f>'Rekapitulace stavby'!K6</f>
        <v>Gymnázium a jazyková škola Zlín-rekonstrukce šatny</v>
      </c>
      <c r="F7" s="414"/>
      <c r="G7" s="414"/>
      <c r="H7" s="414"/>
      <c r="L7" s="23"/>
    </row>
    <row r="8" spans="1:46" s="2" customFormat="1" ht="12" customHeight="1">
      <c r="A8" s="37"/>
      <c r="B8" s="42"/>
      <c r="C8" s="37"/>
      <c r="D8" s="116" t="s">
        <v>126</v>
      </c>
      <c r="E8" s="37"/>
      <c r="F8" s="37"/>
      <c r="G8" s="37"/>
      <c r="H8" s="37"/>
      <c r="I8" s="37"/>
      <c r="J8" s="37"/>
      <c r="K8" s="37"/>
      <c r="L8" s="117"/>
      <c r="S8" s="37"/>
      <c r="T8" s="37"/>
      <c r="U8" s="37"/>
      <c r="V8" s="37"/>
      <c r="W8" s="37"/>
      <c r="X8" s="37"/>
      <c r="Y8" s="37"/>
      <c r="Z8" s="37"/>
      <c r="AA8" s="37"/>
      <c r="AB8" s="37"/>
      <c r="AC8" s="37"/>
      <c r="AD8" s="37"/>
      <c r="AE8" s="37"/>
    </row>
    <row r="9" spans="1:46" s="2" customFormat="1" ht="16.5" customHeight="1">
      <c r="A9" s="37"/>
      <c r="B9" s="42"/>
      <c r="C9" s="37"/>
      <c r="D9" s="37"/>
      <c r="E9" s="415" t="s">
        <v>1220</v>
      </c>
      <c r="F9" s="416"/>
      <c r="G9" s="416"/>
      <c r="H9" s="416"/>
      <c r="I9" s="37"/>
      <c r="J9" s="37"/>
      <c r="K9" s="37"/>
      <c r="L9" s="117"/>
      <c r="S9" s="37"/>
      <c r="T9" s="37"/>
      <c r="U9" s="37"/>
      <c r="V9" s="37"/>
      <c r="W9" s="37"/>
      <c r="X9" s="37"/>
      <c r="Y9" s="37"/>
      <c r="Z9" s="37"/>
      <c r="AA9" s="37"/>
      <c r="AB9" s="37"/>
      <c r="AC9" s="37"/>
      <c r="AD9" s="37"/>
      <c r="AE9" s="37"/>
    </row>
    <row r="10" spans="1:46" s="2" customFormat="1" ht="11.25">
      <c r="A10" s="37"/>
      <c r="B10" s="42"/>
      <c r="C10" s="37"/>
      <c r="D10" s="37"/>
      <c r="E10" s="37"/>
      <c r="F10" s="37"/>
      <c r="G10" s="37"/>
      <c r="H10" s="37"/>
      <c r="I10" s="37"/>
      <c r="J10" s="37"/>
      <c r="K10" s="37"/>
      <c r="L10" s="117"/>
      <c r="S10" s="37"/>
      <c r="T10" s="37"/>
      <c r="U10" s="37"/>
      <c r="V10" s="37"/>
      <c r="W10" s="37"/>
      <c r="X10" s="37"/>
      <c r="Y10" s="37"/>
      <c r="Z10" s="37"/>
      <c r="AA10" s="37"/>
      <c r="AB10" s="37"/>
      <c r="AC10" s="37"/>
      <c r="AD10" s="37"/>
      <c r="AE10" s="37"/>
    </row>
    <row r="11" spans="1:46" s="2" customFormat="1" ht="12" customHeight="1">
      <c r="A11" s="37"/>
      <c r="B11" s="42"/>
      <c r="C11" s="37"/>
      <c r="D11" s="116" t="s">
        <v>18</v>
      </c>
      <c r="E11" s="37"/>
      <c r="F11" s="106" t="s">
        <v>19</v>
      </c>
      <c r="G11" s="37"/>
      <c r="H11" s="37"/>
      <c r="I11" s="116" t="s">
        <v>20</v>
      </c>
      <c r="J11" s="106" t="s">
        <v>21</v>
      </c>
      <c r="K11" s="37"/>
      <c r="L11" s="117"/>
      <c r="S11" s="37"/>
      <c r="T11" s="37"/>
      <c r="U11" s="37"/>
      <c r="V11" s="37"/>
      <c r="W11" s="37"/>
      <c r="X11" s="37"/>
      <c r="Y11" s="37"/>
      <c r="Z11" s="37"/>
      <c r="AA11" s="37"/>
      <c r="AB11" s="37"/>
      <c r="AC11" s="37"/>
      <c r="AD11" s="37"/>
      <c r="AE11" s="37"/>
    </row>
    <row r="12" spans="1:46" s="2" customFormat="1" ht="12" customHeight="1">
      <c r="A12" s="37"/>
      <c r="B12" s="42"/>
      <c r="C12" s="37"/>
      <c r="D12" s="116" t="s">
        <v>22</v>
      </c>
      <c r="E12" s="37"/>
      <c r="F12" s="106" t="s">
        <v>23</v>
      </c>
      <c r="G12" s="37"/>
      <c r="H12" s="37"/>
      <c r="I12" s="116" t="s">
        <v>24</v>
      </c>
      <c r="J12" s="118" t="str">
        <f>'Rekapitulace stavby'!AN8</f>
        <v>7. 2. 2024</v>
      </c>
      <c r="K12" s="37"/>
      <c r="L12" s="117"/>
      <c r="S12" s="37"/>
      <c r="T12" s="37"/>
      <c r="U12" s="37"/>
      <c r="V12" s="37"/>
      <c r="W12" s="37"/>
      <c r="X12" s="37"/>
      <c r="Y12" s="37"/>
      <c r="Z12" s="37"/>
      <c r="AA12" s="37"/>
      <c r="AB12" s="37"/>
      <c r="AC12" s="37"/>
      <c r="AD12" s="37"/>
      <c r="AE12" s="37"/>
    </row>
    <row r="13" spans="1:46" s="2" customFormat="1" ht="10.9" customHeight="1">
      <c r="A13" s="37"/>
      <c r="B13" s="42"/>
      <c r="C13" s="37"/>
      <c r="D13" s="37"/>
      <c r="E13" s="37"/>
      <c r="F13" s="37"/>
      <c r="G13" s="37"/>
      <c r="H13" s="37"/>
      <c r="I13" s="37"/>
      <c r="J13" s="37"/>
      <c r="K13" s="37"/>
      <c r="L13" s="117"/>
      <c r="S13" s="37"/>
      <c r="T13" s="37"/>
      <c r="U13" s="37"/>
      <c r="V13" s="37"/>
      <c r="W13" s="37"/>
      <c r="X13" s="37"/>
      <c r="Y13" s="37"/>
      <c r="Z13" s="37"/>
      <c r="AA13" s="37"/>
      <c r="AB13" s="37"/>
      <c r="AC13" s="37"/>
      <c r="AD13" s="37"/>
      <c r="AE13" s="37"/>
    </row>
    <row r="14" spans="1:46" s="2" customFormat="1" ht="12" customHeight="1">
      <c r="A14" s="37"/>
      <c r="B14" s="42"/>
      <c r="C14" s="37"/>
      <c r="D14" s="116" t="s">
        <v>26</v>
      </c>
      <c r="E14" s="37"/>
      <c r="F14" s="37"/>
      <c r="G14" s="37"/>
      <c r="H14" s="37"/>
      <c r="I14" s="116" t="s">
        <v>27</v>
      </c>
      <c r="J14" s="106" t="s">
        <v>21</v>
      </c>
      <c r="K14" s="37"/>
      <c r="L14" s="117"/>
      <c r="S14" s="37"/>
      <c r="T14" s="37"/>
      <c r="U14" s="37"/>
      <c r="V14" s="37"/>
      <c r="W14" s="37"/>
      <c r="X14" s="37"/>
      <c r="Y14" s="37"/>
      <c r="Z14" s="37"/>
      <c r="AA14" s="37"/>
      <c r="AB14" s="37"/>
      <c r="AC14" s="37"/>
      <c r="AD14" s="37"/>
      <c r="AE14" s="37"/>
    </row>
    <row r="15" spans="1:46" s="2" customFormat="1" ht="18" customHeight="1">
      <c r="A15" s="37"/>
      <c r="B15" s="42"/>
      <c r="C15" s="37"/>
      <c r="D15" s="37"/>
      <c r="E15" s="106" t="s">
        <v>28</v>
      </c>
      <c r="F15" s="37"/>
      <c r="G15" s="37"/>
      <c r="H15" s="37"/>
      <c r="I15" s="116" t="s">
        <v>29</v>
      </c>
      <c r="J15" s="106" t="s">
        <v>21</v>
      </c>
      <c r="K15" s="37"/>
      <c r="L15" s="117"/>
      <c r="S15" s="37"/>
      <c r="T15" s="37"/>
      <c r="U15" s="37"/>
      <c r="V15" s="37"/>
      <c r="W15" s="37"/>
      <c r="X15" s="37"/>
      <c r="Y15" s="37"/>
      <c r="Z15" s="37"/>
      <c r="AA15" s="37"/>
      <c r="AB15" s="37"/>
      <c r="AC15" s="37"/>
      <c r="AD15" s="37"/>
      <c r="AE15" s="37"/>
    </row>
    <row r="16" spans="1:46" s="2" customFormat="1" ht="6.95" customHeight="1">
      <c r="A16" s="37"/>
      <c r="B16" s="42"/>
      <c r="C16" s="37"/>
      <c r="D16" s="37"/>
      <c r="E16" s="37"/>
      <c r="F16" s="37"/>
      <c r="G16" s="37"/>
      <c r="H16" s="37"/>
      <c r="I16" s="37"/>
      <c r="J16" s="37"/>
      <c r="K16" s="37"/>
      <c r="L16" s="117"/>
      <c r="S16" s="37"/>
      <c r="T16" s="37"/>
      <c r="U16" s="37"/>
      <c r="V16" s="37"/>
      <c r="W16" s="37"/>
      <c r="X16" s="37"/>
      <c r="Y16" s="37"/>
      <c r="Z16" s="37"/>
      <c r="AA16" s="37"/>
      <c r="AB16" s="37"/>
      <c r="AC16" s="37"/>
      <c r="AD16" s="37"/>
      <c r="AE16" s="37"/>
    </row>
    <row r="17" spans="1:31" s="2" customFormat="1" ht="12" customHeight="1">
      <c r="A17" s="37"/>
      <c r="B17" s="42"/>
      <c r="C17" s="37"/>
      <c r="D17" s="116" t="s">
        <v>30</v>
      </c>
      <c r="E17" s="37"/>
      <c r="F17" s="37"/>
      <c r="G17" s="37"/>
      <c r="H17" s="37"/>
      <c r="I17" s="116" t="s">
        <v>27</v>
      </c>
      <c r="J17" s="33" t="str">
        <f>'Rekapitulace stavby'!AN13</f>
        <v>Vyplň údaj</v>
      </c>
      <c r="K17" s="37"/>
      <c r="L17" s="117"/>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16" t="s">
        <v>29</v>
      </c>
      <c r="J18" s="33" t="str">
        <f>'Rekapitulace stavby'!AN14</f>
        <v>Vyplň údaj</v>
      </c>
      <c r="K18" s="37"/>
      <c r="L18" s="117"/>
      <c r="S18" s="37"/>
      <c r="T18" s="37"/>
      <c r="U18" s="37"/>
      <c r="V18" s="37"/>
      <c r="W18" s="37"/>
      <c r="X18" s="37"/>
      <c r="Y18" s="37"/>
      <c r="Z18" s="37"/>
      <c r="AA18" s="37"/>
      <c r="AB18" s="37"/>
      <c r="AC18" s="37"/>
      <c r="AD18" s="37"/>
      <c r="AE18" s="37"/>
    </row>
    <row r="19" spans="1:31" s="2" customFormat="1" ht="6.95" customHeight="1">
      <c r="A19" s="37"/>
      <c r="B19" s="42"/>
      <c r="C19" s="37"/>
      <c r="D19" s="37"/>
      <c r="E19" s="37"/>
      <c r="F19" s="37"/>
      <c r="G19" s="37"/>
      <c r="H19" s="37"/>
      <c r="I19" s="37"/>
      <c r="J19" s="37"/>
      <c r="K19" s="37"/>
      <c r="L19" s="117"/>
      <c r="S19" s="37"/>
      <c r="T19" s="37"/>
      <c r="U19" s="37"/>
      <c r="V19" s="37"/>
      <c r="W19" s="37"/>
      <c r="X19" s="37"/>
      <c r="Y19" s="37"/>
      <c r="Z19" s="37"/>
      <c r="AA19" s="37"/>
      <c r="AB19" s="37"/>
      <c r="AC19" s="37"/>
      <c r="AD19" s="37"/>
      <c r="AE19" s="37"/>
    </row>
    <row r="20" spans="1:31" s="2" customFormat="1" ht="12" customHeight="1">
      <c r="A20" s="37"/>
      <c r="B20" s="42"/>
      <c r="C20" s="37"/>
      <c r="D20" s="116" t="s">
        <v>32</v>
      </c>
      <c r="E20" s="37"/>
      <c r="F20" s="37"/>
      <c r="G20" s="37"/>
      <c r="H20" s="37"/>
      <c r="I20" s="116" t="s">
        <v>27</v>
      </c>
      <c r="J20" s="106" t="s">
        <v>21</v>
      </c>
      <c r="K20" s="37"/>
      <c r="L20" s="117"/>
      <c r="S20" s="37"/>
      <c r="T20" s="37"/>
      <c r="U20" s="37"/>
      <c r="V20" s="37"/>
      <c r="W20" s="37"/>
      <c r="X20" s="37"/>
      <c r="Y20" s="37"/>
      <c r="Z20" s="37"/>
      <c r="AA20" s="37"/>
      <c r="AB20" s="37"/>
      <c r="AC20" s="37"/>
      <c r="AD20" s="37"/>
      <c r="AE20" s="37"/>
    </row>
    <row r="21" spans="1:31" s="2" customFormat="1" ht="18" customHeight="1">
      <c r="A21" s="37"/>
      <c r="B21" s="42"/>
      <c r="C21" s="37"/>
      <c r="D21" s="37"/>
      <c r="E21" s="106" t="s">
        <v>33</v>
      </c>
      <c r="F21" s="37"/>
      <c r="G21" s="37"/>
      <c r="H21" s="37"/>
      <c r="I21" s="116" t="s">
        <v>29</v>
      </c>
      <c r="J21" s="106" t="s">
        <v>21</v>
      </c>
      <c r="K21" s="37"/>
      <c r="L21" s="117"/>
      <c r="S21" s="37"/>
      <c r="T21" s="37"/>
      <c r="U21" s="37"/>
      <c r="V21" s="37"/>
      <c r="W21" s="37"/>
      <c r="X21" s="37"/>
      <c r="Y21" s="37"/>
      <c r="Z21" s="37"/>
      <c r="AA21" s="37"/>
      <c r="AB21" s="37"/>
      <c r="AC21" s="37"/>
      <c r="AD21" s="37"/>
      <c r="AE21" s="37"/>
    </row>
    <row r="22" spans="1:31" s="2" customFormat="1" ht="6.95" customHeight="1">
      <c r="A22" s="37"/>
      <c r="B22" s="42"/>
      <c r="C22" s="37"/>
      <c r="D22" s="37"/>
      <c r="E22" s="37"/>
      <c r="F22" s="37"/>
      <c r="G22" s="37"/>
      <c r="H22" s="37"/>
      <c r="I22" s="37"/>
      <c r="J22" s="37"/>
      <c r="K22" s="37"/>
      <c r="L22" s="117"/>
      <c r="S22" s="37"/>
      <c r="T22" s="37"/>
      <c r="U22" s="37"/>
      <c r="V22" s="37"/>
      <c r="W22" s="37"/>
      <c r="X22" s="37"/>
      <c r="Y22" s="37"/>
      <c r="Z22" s="37"/>
      <c r="AA22" s="37"/>
      <c r="AB22" s="37"/>
      <c r="AC22" s="37"/>
      <c r="AD22" s="37"/>
      <c r="AE22" s="37"/>
    </row>
    <row r="23" spans="1:31" s="2" customFormat="1" ht="12" customHeight="1">
      <c r="A23" s="37"/>
      <c r="B23" s="42"/>
      <c r="C23" s="37"/>
      <c r="D23" s="116" t="s">
        <v>35</v>
      </c>
      <c r="E23" s="37"/>
      <c r="F23" s="37"/>
      <c r="G23" s="37"/>
      <c r="H23" s="37"/>
      <c r="I23" s="116" t="s">
        <v>27</v>
      </c>
      <c r="J23" s="106" t="s">
        <v>21</v>
      </c>
      <c r="K23" s="37"/>
      <c r="L23" s="117"/>
      <c r="S23" s="37"/>
      <c r="T23" s="37"/>
      <c r="U23" s="37"/>
      <c r="V23" s="37"/>
      <c r="W23" s="37"/>
      <c r="X23" s="37"/>
      <c r="Y23" s="37"/>
      <c r="Z23" s="37"/>
      <c r="AA23" s="37"/>
      <c r="AB23" s="37"/>
      <c r="AC23" s="37"/>
      <c r="AD23" s="37"/>
      <c r="AE23" s="37"/>
    </row>
    <row r="24" spans="1:31" s="2" customFormat="1" ht="18" customHeight="1">
      <c r="A24" s="37"/>
      <c r="B24" s="42"/>
      <c r="C24" s="37"/>
      <c r="D24" s="37"/>
      <c r="E24" s="106" t="s">
        <v>36</v>
      </c>
      <c r="F24" s="37"/>
      <c r="G24" s="37"/>
      <c r="H24" s="37"/>
      <c r="I24" s="116" t="s">
        <v>29</v>
      </c>
      <c r="J24" s="106" t="s">
        <v>21</v>
      </c>
      <c r="K24" s="37"/>
      <c r="L24" s="117"/>
      <c r="S24" s="37"/>
      <c r="T24" s="37"/>
      <c r="U24" s="37"/>
      <c r="V24" s="37"/>
      <c r="W24" s="37"/>
      <c r="X24" s="37"/>
      <c r="Y24" s="37"/>
      <c r="Z24" s="37"/>
      <c r="AA24" s="37"/>
      <c r="AB24" s="37"/>
      <c r="AC24" s="37"/>
      <c r="AD24" s="37"/>
      <c r="AE24" s="37"/>
    </row>
    <row r="25" spans="1:31" s="2" customFormat="1" ht="6.95" customHeight="1">
      <c r="A25" s="37"/>
      <c r="B25" s="42"/>
      <c r="C25" s="37"/>
      <c r="D25" s="37"/>
      <c r="E25" s="37"/>
      <c r="F25" s="37"/>
      <c r="G25" s="37"/>
      <c r="H25" s="37"/>
      <c r="I25" s="37"/>
      <c r="J25" s="37"/>
      <c r="K25" s="37"/>
      <c r="L25" s="117"/>
      <c r="S25" s="37"/>
      <c r="T25" s="37"/>
      <c r="U25" s="37"/>
      <c r="V25" s="37"/>
      <c r="W25" s="37"/>
      <c r="X25" s="37"/>
      <c r="Y25" s="37"/>
      <c r="Z25" s="37"/>
      <c r="AA25" s="37"/>
      <c r="AB25" s="37"/>
      <c r="AC25" s="37"/>
      <c r="AD25" s="37"/>
      <c r="AE25" s="37"/>
    </row>
    <row r="26" spans="1:31" s="2" customFormat="1" ht="12" customHeight="1">
      <c r="A26" s="37"/>
      <c r="B26" s="42"/>
      <c r="C26" s="37"/>
      <c r="D26" s="116" t="s">
        <v>37</v>
      </c>
      <c r="E26" s="37"/>
      <c r="F26" s="37"/>
      <c r="G26" s="37"/>
      <c r="H26" s="37"/>
      <c r="I26" s="37"/>
      <c r="J26" s="37"/>
      <c r="K26" s="37"/>
      <c r="L26" s="117"/>
      <c r="S26" s="37"/>
      <c r="T26" s="37"/>
      <c r="U26" s="37"/>
      <c r="V26" s="37"/>
      <c r="W26" s="37"/>
      <c r="X26" s="37"/>
      <c r="Y26" s="37"/>
      <c r="Z26" s="37"/>
      <c r="AA26" s="37"/>
      <c r="AB26" s="37"/>
      <c r="AC26" s="37"/>
      <c r="AD26" s="37"/>
      <c r="AE26" s="37"/>
    </row>
    <row r="27" spans="1:31" s="8" customFormat="1" ht="214.5" customHeight="1">
      <c r="A27" s="119"/>
      <c r="B27" s="120"/>
      <c r="C27" s="119"/>
      <c r="D27" s="119"/>
      <c r="E27" s="419" t="s">
        <v>128</v>
      </c>
      <c r="F27" s="419"/>
      <c r="G27" s="419"/>
      <c r="H27" s="419"/>
      <c r="I27" s="119"/>
      <c r="J27" s="119"/>
      <c r="K27" s="119"/>
      <c r="L27" s="121"/>
      <c r="S27" s="119"/>
      <c r="T27" s="119"/>
      <c r="U27" s="119"/>
      <c r="V27" s="119"/>
      <c r="W27" s="119"/>
      <c r="X27" s="119"/>
      <c r="Y27" s="119"/>
      <c r="Z27" s="119"/>
      <c r="AA27" s="119"/>
      <c r="AB27" s="119"/>
      <c r="AC27" s="119"/>
      <c r="AD27" s="119"/>
      <c r="AE27" s="119"/>
    </row>
    <row r="28" spans="1:31" s="2" customFormat="1" ht="6.95" customHeight="1">
      <c r="A28" s="37"/>
      <c r="B28" s="42"/>
      <c r="C28" s="37"/>
      <c r="D28" s="37"/>
      <c r="E28" s="37"/>
      <c r="F28" s="37"/>
      <c r="G28" s="37"/>
      <c r="H28" s="37"/>
      <c r="I28" s="37"/>
      <c r="J28" s="37"/>
      <c r="K28" s="37"/>
      <c r="L28" s="117"/>
      <c r="S28" s="37"/>
      <c r="T28" s="37"/>
      <c r="U28" s="37"/>
      <c r="V28" s="37"/>
      <c r="W28" s="37"/>
      <c r="X28" s="37"/>
      <c r="Y28" s="37"/>
      <c r="Z28" s="37"/>
      <c r="AA28" s="37"/>
      <c r="AB28" s="37"/>
      <c r="AC28" s="37"/>
      <c r="AD28" s="37"/>
      <c r="AE28" s="37"/>
    </row>
    <row r="29" spans="1:31" s="2" customFormat="1" ht="6.95" customHeight="1">
      <c r="A29" s="37"/>
      <c r="B29" s="42"/>
      <c r="C29" s="37"/>
      <c r="D29" s="122"/>
      <c r="E29" s="122"/>
      <c r="F29" s="122"/>
      <c r="G29" s="122"/>
      <c r="H29" s="122"/>
      <c r="I29" s="122"/>
      <c r="J29" s="122"/>
      <c r="K29" s="122"/>
      <c r="L29" s="117"/>
      <c r="S29" s="37"/>
      <c r="T29" s="37"/>
      <c r="U29" s="37"/>
      <c r="V29" s="37"/>
      <c r="W29" s="37"/>
      <c r="X29" s="37"/>
      <c r="Y29" s="37"/>
      <c r="Z29" s="37"/>
      <c r="AA29" s="37"/>
      <c r="AB29" s="37"/>
      <c r="AC29" s="37"/>
      <c r="AD29" s="37"/>
      <c r="AE29" s="37"/>
    </row>
    <row r="30" spans="1:31" s="2" customFormat="1" ht="25.35" customHeight="1">
      <c r="A30" s="37"/>
      <c r="B30" s="42"/>
      <c r="C30" s="37"/>
      <c r="D30" s="123" t="s">
        <v>39</v>
      </c>
      <c r="E30" s="37"/>
      <c r="F30" s="37"/>
      <c r="G30" s="37"/>
      <c r="H30" s="37"/>
      <c r="I30" s="37"/>
      <c r="J30" s="124">
        <f>ROUND(J85, 2)</f>
        <v>0</v>
      </c>
      <c r="K30" s="37"/>
      <c r="L30" s="117"/>
      <c r="S30" s="37"/>
      <c r="T30" s="37"/>
      <c r="U30" s="37"/>
      <c r="V30" s="37"/>
      <c r="W30" s="37"/>
      <c r="X30" s="37"/>
      <c r="Y30" s="37"/>
      <c r="Z30" s="37"/>
      <c r="AA30" s="37"/>
      <c r="AB30" s="37"/>
      <c r="AC30" s="37"/>
      <c r="AD30" s="37"/>
      <c r="AE30" s="37"/>
    </row>
    <row r="31" spans="1:31" s="2" customFormat="1" ht="6.95" customHeight="1">
      <c r="A31" s="37"/>
      <c r="B31" s="42"/>
      <c r="C31" s="37"/>
      <c r="D31" s="122"/>
      <c r="E31" s="122"/>
      <c r="F31" s="122"/>
      <c r="G31" s="122"/>
      <c r="H31" s="122"/>
      <c r="I31" s="122"/>
      <c r="J31" s="122"/>
      <c r="K31" s="122"/>
      <c r="L31" s="117"/>
      <c r="S31" s="37"/>
      <c r="T31" s="37"/>
      <c r="U31" s="37"/>
      <c r="V31" s="37"/>
      <c r="W31" s="37"/>
      <c r="X31" s="37"/>
      <c r="Y31" s="37"/>
      <c r="Z31" s="37"/>
      <c r="AA31" s="37"/>
      <c r="AB31" s="37"/>
      <c r="AC31" s="37"/>
      <c r="AD31" s="37"/>
      <c r="AE31" s="37"/>
    </row>
    <row r="32" spans="1:31" s="2" customFormat="1" ht="14.45" customHeight="1">
      <c r="A32" s="37"/>
      <c r="B32" s="42"/>
      <c r="C32" s="37"/>
      <c r="D32" s="37"/>
      <c r="E32" s="37"/>
      <c r="F32" s="125" t="s">
        <v>41</v>
      </c>
      <c r="G32" s="37"/>
      <c r="H32" s="37"/>
      <c r="I32" s="125" t="s">
        <v>40</v>
      </c>
      <c r="J32" s="125" t="s">
        <v>42</v>
      </c>
      <c r="K32" s="37"/>
      <c r="L32" s="117"/>
      <c r="S32" s="37"/>
      <c r="T32" s="37"/>
      <c r="U32" s="37"/>
      <c r="V32" s="37"/>
      <c r="W32" s="37"/>
      <c r="X32" s="37"/>
      <c r="Y32" s="37"/>
      <c r="Z32" s="37"/>
      <c r="AA32" s="37"/>
      <c r="AB32" s="37"/>
      <c r="AC32" s="37"/>
      <c r="AD32" s="37"/>
      <c r="AE32" s="37"/>
    </row>
    <row r="33" spans="1:31" s="2" customFormat="1" ht="14.45" customHeight="1">
      <c r="A33" s="37"/>
      <c r="B33" s="42"/>
      <c r="C33" s="37"/>
      <c r="D33" s="126" t="s">
        <v>43</v>
      </c>
      <c r="E33" s="116" t="s">
        <v>44</v>
      </c>
      <c r="F33" s="127">
        <f>ROUND((SUM(BE85:BE111)),  2)</f>
        <v>0</v>
      </c>
      <c r="G33" s="37"/>
      <c r="H33" s="37"/>
      <c r="I33" s="128">
        <v>0.21</v>
      </c>
      <c r="J33" s="127">
        <f>ROUND(((SUM(BE85:BE111))*I33),  2)</f>
        <v>0</v>
      </c>
      <c r="K33" s="37"/>
      <c r="L33" s="117"/>
      <c r="S33" s="37"/>
      <c r="T33" s="37"/>
      <c r="U33" s="37"/>
      <c r="V33" s="37"/>
      <c r="W33" s="37"/>
      <c r="X33" s="37"/>
      <c r="Y33" s="37"/>
      <c r="Z33" s="37"/>
      <c r="AA33" s="37"/>
      <c r="AB33" s="37"/>
      <c r="AC33" s="37"/>
      <c r="AD33" s="37"/>
      <c r="AE33" s="37"/>
    </row>
    <row r="34" spans="1:31" s="2" customFormat="1" ht="14.45" customHeight="1">
      <c r="A34" s="37"/>
      <c r="B34" s="42"/>
      <c r="C34" s="37"/>
      <c r="D34" s="37"/>
      <c r="E34" s="116" t="s">
        <v>45</v>
      </c>
      <c r="F34" s="127">
        <f>ROUND((SUM(BF85:BF111)),  2)</f>
        <v>0</v>
      </c>
      <c r="G34" s="37"/>
      <c r="H34" s="37"/>
      <c r="I34" s="128">
        <v>0.12</v>
      </c>
      <c r="J34" s="127">
        <f>ROUND(((SUM(BF85:BF111))*I34),  2)</f>
        <v>0</v>
      </c>
      <c r="K34" s="37"/>
      <c r="L34" s="117"/>
      <c r="S34" s="37"/>
      <c r="T34" s="37"/>
      <c r="U34" s="37"/>
      <c r="V34" s="37"/>
      <c r="W34" s="37"/>
      <c r="X34" s="37"/>
      <c r="Y34" s="37"/>
      <c r="Z34" s="37"/>
      <c r="AA34" s="37"/>
      <c r="AB34" s="37"/>
      <c r="AC34" s="37"/>
      <c r="AD34" s="37"/>
      <c r="AE34" s="37"/>
    </row>
    <row r="35" spans="1:31" s="2" customFormat="1" ht="14.45" hidden="1" customHeight="1">
      <c r="A35" s="37"/>
      <c r="B35" s="42"/>
      <c r="C35" s="37"/>
      <c r="D35" s="37"/>
      <c r="E35" s="116" t="s">
        <v>46</v>
      </c>
      <c r="F35" s="127">
        <f>ROUND((SUM(BG85:BG111)),  2)</f>
        <v>0</v>
      </c>
      <c r="G35" s="37"/>
      <c r="H35" s="37"/>
      <c r="I35" s="128">
        <v>0.21</v>
      </c>
      <c r="J35" s="127">
        <f>0</f>
        <v>0</v>
      </c>
      <c r="K35" s="37"/>
      <c r="L35" s="117"/>
      <c r="S35" s="37"/>
      <c r="T35" s="37"/>
      <c r="U35" s="37"/>
      <c r="V35" s="37"/>
      <c r="W35" s="37"/>
      <c r="X35" s="37"/>
      <c r="Y35" s="37"/>
      <c r="Z35" s="37"/>
      <c r="AA35" s="37"/>
      <c r="AB35" s="37"/>
      <c r="AC35" s="37"/>
      <c r="AD35" s="37"/>
      <c r="AE35" s="37"/>
    </row>
    <row r="36" spans="1:31" s="2" customFormat="1" ht="14.45" hidden="1" customHeight="1">
      <c r="A36" s="37"/>
      <c r="B36" s="42"/>
      <c r="C36" s="37"/>
      <c r="D36" s="37"/>
      <c r="E36" s="116" t="s">
        <v>47</v>
      </c>
      <c r="F36" s="127">
        <f>ROUND((SUM(BH85:BH111)),  2)</f>
        <v>0</v>
      </c>
      <c r="G36" s="37"/>
      <c r="H36" s="37"/>
      <c r="I36" s="128">
        <v>0.12</v>
      </c>
      <c r="J36" s="127">
        <f>0</f>
        <v>0</v>
      </c>
      <c r="K36" s="37"/>
      <c r="L36" s="117"/>
      <c r="S36" s="37"/>
      <c r="T36" s="37"/>
      <c r="U36" s="37"/>
      <c r="V36" s="37"/>
      <c r="W36" s="37"/>
      <c r="X36" s="37"/>
      <c r="Y36" s="37"/>
      <c r="Z36" s="37"/>
      <c r="AA36" s="37"/>
      <c r="AB36" s="37"/>
      <c r="AC36" s="37"/>
      <c r="AD36" s="37"/>
      <c r="AE36" s="37"/>
    </row>
    <row r="37" spans="1:31" s="2" customFormat="1" ht="14.45" hidden="1" customHeight="1">
      <c r="A37" s="37"/>
      <c r="B37" s="42"/>
      <c r="C37" s="37"/>
      <c r="D37" s="37"/>
      <c r="E37" s="116" t="s">
        <v>48</v>
      </c>
      <c r="F37" s="127">
        <f>ROUND((SUM(BI85:BI111)),  2)</f>
        <v>0</v>
      </c>
      <c r="G37" s="37"/>
      <c r="H37" s="37"/>
      <c r="I37" s="128">
        <v>0</v>
      </c>
      <c r="J37" s="127">
        <f>0</f>
        <v>0</v>
      </c>
      <c r="K37" s="37"/>
      <c r="L37" s="117"/>
      <c r="S37" s="37"/>
      <c r="T37" s="37"/>
      <c r="U37" s="37"/>
      <c r="V37" s="37"/>
      <c r="W37" s="37"/>
      <c r="X37" s="37"/>
      <c r="Y37" s="37"/>
      <c r="Z37" s="37"/>
      <c r="AA37" s="37"/>
      <c r="AB37" s="37"/>
      <c r="AC37" s="37"/>
      <c r="AD37" s="37"/>
      <c r="AE37" s="37"/>
    </row>
    <row r="38" spans="1:31" s="2" customFormat="1" ht="6.95" customHeight="1">
      <c r="A38" s="37"/>
      <c r="B38" s="42"/>
      <c r="C38" s="37"/>
      <c r="D38" s="37"/>
      <c r="E38" s="37"/>
      <c r="F38" s="37"/>
      <c r="G38" s="37"/>
      <c r="H38" s="37"/>
      <c r="I38" s="37"/>
      <c r="J38" s="37"/>
      <c r="K38" s="37"/>
      <c r="L38" s="117"/>
      <c r="S38" s="37"/>
      <c r="T38" s="37"/>
      <c r="U38" s="37"/>
      <c r="V38" s="37"/>
      <c r="W38" s="37"/>
      <c r="X38" s="37"/>
      <c r="Y38" s="37"/>
      <c r="Z38" s="37"/>
      <c r="AA38" s="37"/>
      <c r="AB38" s="37"/>
      <c r="AC38" s="37"/>
      <c r="AD38" s="37"/>
      <c r="AE38" s="37"/>
    </row>
    <row r="39" spans="1:31" s="2" customFormat="1" ht="25.35" customHeight="1">
      <c r="A39" s="37"/>
      <c r="B39" s="42"/>
      <c r="C39" s="129"/>
      <c r="D39" s="130" t="s">
        <v>49</v>
      </c>
      <c r="E39" s="131"/>
      <c r="F39" s="131"/>
      <c r="G39" s="132" t="s">
        <v>50</v>
      </c>
      <c r="H39" s="133" t="s">
        <v>51</v>
      </c>
      <c r="I39" s="131"/>
      <c r="J39" s="134">
        <f>SUM(J30:J37)</f>
        <v>0</v>
      </c>
      <c r="K39" s="135"/>
      <c r="L39" s="117"/>
      <c r="S39" s="37"/>
      <c r="T39" s="37"/>
      <c r="U39" s="37"/>
      <c r="V39" s="37"/>
      <c r="W39" s="37"/>
      <c r="X39" s="37"/>
      <c r="Y39" s="37"/>
      <c r="Z39" s="37"/>
      <c r="AA39" s="37"/>
      <c r="AB39" s="37"/>
      <c r="AC39" s="37"/>
      <c r="AD39" s="37"/>
      <c r="AE39" s="37"/>
    </row>
    <row r="40" spans="1:31" s="2" customFormat="1" ht="14.45" customHeight="1">
      <c r="A40" s="37"/>
      <c r="B40" s="136"/>
      <c r="C40" s="137"/>
      <c r="D40" s="137"/>
      <c r="E40" s="137"/>
      <c r="F40" s="137"/>
      <c r="G40" s="137"/>
      <c r="H40" s="137"/>
      <c r="I40" s="137"/>
      <c r="J40" s="137"/>
      <c r="K40" s="137"/>
      <c r="L40" s="117"/>
      <c r="S40" s="37"/>
      <c r="T40" s="37"/>
      <c r="U40" s="37"/>
      <c r="V40" s="37"/>
      <c r="W40" s="37"/>
      <c r="X40" s="37"/>
      <c r="Y40" s="37"/>
      <c r="Z40" s="37"/>
      <c r="AA40" s="37"/>
      <c r="AB40" s="37"/>
      <c r="AC40" s="37"/>
      <c r="AD40" s="37"/>
      <c r="AE40" s="37"/>
    </row>
    <row r="44" spans="1:31" s="2" customFormat="1" ht="6.95" customHeight="1">
      <c r="A44" s="37"/>
      <c r="B44" s="138"/>
      <c r="C44" s="139"/>
      <c r="D44" s="139"/>
      <c r="E44" s="139"/>
      <c r="F44" s="139"/>
      <c r="G44" s="139"/>
      <c r="H44" s="139"/>
      <c r="I44" s="139"/>
      <c r="J44" s="139"/>
      <c r="K44" s="139"/>
      <c r="L44" s="117"/>
      <c r="S44" s="37"/>
      <c r="T44" s="37"/>
      <c r="U44" s="37"/>
      <c r="V44" s="37"/>
      <c r="W44" s="37"/>
      <c r="X44" s="37"/>
      <c r="Y44" s="37"/>
      <c r="Z44" s="37"/>
      <c r="AA44" s="37"/>
      <c r="AB44" s="37"/>
      <c r="AC44" s="37"/>
      <c r="AD44" s="37"/>
      <c r="AE44" s="37"/>
    </row>
    <row r="45" spans="1:31" s="2" customFormat="1" ht="24.95" customHeight="1">
      <c r="A45" s="37"/>
      <c r="B45" s="38"/>
      <c r="C45" s="26" t="s">
        <v>129</v>
      </c>
      <c r="D45" s="39"/>
      <c r="E45" s="39"/>
      <c r="F45" s="39"/>
      <c r="G45" s="39"/>
      <c r="H45" s="39"/>
      <c r="I45" s="39"/>
      <c r="J45" s="39"/>
      <c r="K45" s="39"/>
      <c r="L45" s="117"/>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39"/>
      <c r="J46" s="39"/>
      <c r="K46" s="39"/>
      <c r="L46" s="117"/>
      <c r="S46" s="37"/>
      <c r="T46" s="37"/>
      <c r="U46" s="37"/>
      <c r="V46" s="37"/>
      <c r="W46" s="37"/>
      <c r="X46" s="37"/>
      <c r="Y46" s="37"/>
      <c r="Z46" s="37"/>
      <c r="AA46" s="37"/>
      <c r="AB46" s="37"/>
      <c r="AC46" s="37"/>
      <c r="AD46" s="37"/>
      <c r="AE46" s="37"/>
    </row>
    <row r="47" spans="1:31" s="2" customFormat="1" ht="12" customHeight="1">
      <c r="A47" s="37"/>
      <c r="B47" s="38"/>
      <c r="C47" s="32" t="s">
        <v>16</v>
      </c>
      <c r="D47" s="39"/>
      <c r="E47" s="39"/>
      <c r="F47" s="39"/>
      <c r="G47" s="39"/>
      <c r="H47" s="39"/>
      <c r="I47" s="39"/>
      <c r="J47" s="39"/>
      <c r="K47" s="39"/>
      <c r="L47" s="117"/>
      <c r="S47" s="37"/>
      <c r="T47" s="37"/>
      <c r="U47" s="37"/>
      <c r="V47" s="37"/>
      <c r="W47" s="37"/>
      <c r="X47" s="37"/>
      <c r="Y47" s="37"/>
      <c r="Z47" s="37"/>
      <c r="AA47" s="37"/>
      <c r="AB47" s="37"/>
      <c r="AC47" s="37"/>
      <c r="AD47" s="37"/>
      <c r="AE47" s="37"/>
    </row>
    <row r="48" spans="1:31" s="2" customFormat="1" ht="16.5" customHeight="1">
      <c r="A48" s="37"/>
      <c r="B48" s="38"/>
      <c r="C48" s="39"/>
      <c r="D48" s="39"/>
      <c r="E48" s="420" t="str">
        <f>E7</f>
        <v>Gymnázium a jazyková škola Zlín-rekonstrukce šatny</v>
      </c>
      <c r="F48" s="421"/>
      <c r="G48" s="421"/>
      <c r="H48" s="421"/>
      <c r="I48" s="39"/>
      <c r="J48" s="39"/>
      <c r="K48" s="39"/>
      <c r="L48" s="117"/>
      <c r="S48" s="37"/>
      <c r="T48" s="37"/>
      <c r="U48" s="37"/>
      <c r="V48" s="37"/>
      <c r="W48" s="37"/>
      <c r="X48" s="37"/>
      <c r="Y48" s="37"/>
      <c r="Z48" s="37"/>
      <c r="AA48" s="37"/>
      <c r="AB48" s="37"/>
      <c r="AC48" s="37"/>
      <c r="AD48" s="37"/>
      <c r="AE48" s="37"/>
    </row>
    <row r="49" spans="1:47" s="2" customFormat="1" ht="12" customHeight="1">
      <c r="A49" s="37"/>
      <c r="B49" s="38"/>
      <c r="C49" s="32" t="s">
        <v>126</v>
      </c>
      <c r="D49" s="39"/>
      <c r="E49" s="39"/>
      <c r="F49" s="39"/>
      <c r="G49" s="39"/>
      <c r="H49" s="39"/>
      <c r="I49" s="39"/>
      <c r="J49" s="39"/>
      <c r="K49" s="39"/>
      <c r="L49" s="117"/>
      <c r="S49" s="37"/>
      <c r="T49" s="37"/>
      <c r="U49" s="37"/>
      <c r="V49" s="37"/>
      <c r="W49" s="37"/>
      <c r="X49" s="37"/>
      <c r="Y49" s="37"/>
      <c r="Z49" s="37"/>
      <c r="AA49" s="37"/>
      <c r="AB49" s="37"/>
      <c r="AC49" s="37"/>
      <c r="AD49" s="37"/>
      <c r="AE49" s="37"/>
    </row>
    <row r="50" spans="1:47" s="2" customFormat="1" ht="16.5" customHeight="1">
      <c r="A50" s="37"/>
      <c r="B50" s="38"/>
      <c r="C50" s="39"/>
      <c r="D50" s="39"/>
      <c r="E50" s="368" t="str">
        <f>E9</f>
        <v>2024/OST/02-VON - Vedlejší a ostatní náklady</v>
      </c>
      <c r="F50" s="422"/>
      <c r="G50" s="422"/>
      <c r="H50" s="422"/>
      <c r="I50" s="39"/>
      <c r="J50" s="39"/>
      <c r="K50" s="39"/>
      <c r="L50" s="117"/>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39"/>
      <c r="J51" s="39"/>
      <c r="K51" s="39"/>
      <c r="L51" s="117"/>
      <c r="S51" s="37"/>
      <c r="T51" s="37"/>
      <c r="U51" s="37"/>
      <c r="V51" s="37"/>
      <c r="W51" s="37"/>
      <c r="X51" s="37"/>
      <c r="Y51" s="37"/>
      <c r="Z51" s="37"/>
      <c r="AA51" s="37"/>
      <c r="AB51" s="37"/>
      <c r="AC51" s="37"/>
      <c r="AD51" s="37"/>
      <c r="AE51" s="37"/>
    </row>
    <row r="52" spans="1:47" s="2" customFormat="1" ht="12" customHeight="1">
      <c r="A52" s="37"/>
      <c r="B52" s="38"/>
      <c r="C52" s="32" t="s">
        <v>22</v>
      </c>
      <c r="D52" s="39"/>
      <c r="E52" s="39"/>
      <c r="F52" s="30" t="str">
        <f>F12</f>
        <v xml:space="preserve"> </v>
      </c>
      <c r="G52" s="39"/>
      <c r="H52" s="39"/>
      <c r="I52" s="32" t="s">
        <v>24</v>
      </c>
      <c r="J52" s="62" t="str">
        <f>IF(J12="","",J12)</f>
        <v>7. 2. 2024</v>
      </c>
      <c r="K52" s="39"/>
      <c r="L52" s="117"/>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39"/>
      <c r="J53" s="39"/>
      <c r="K53" s="39"/>
      <c r="L53" s="117"/>
      <c r="S53" s="37"/>
      <c r="T53" s="37"/>
      <c r="U53" s="37"/>
      <c r="V53" s="37"/>
      <c r="W53" s="37"/>
      <c r="X53" s="37"/>
      <c r="Y53" s="37"/>
      <c r="Z53" s="37"/>
      <c r="AA53" s="37"/>
      <c r="AB53" s="37"/>
      <c r="AC53" s="37"/>
      <c r="AD53" s="37"/>
      <c r="AE53" s="37"/>
    </row>
    <row r="54" spans="1:47" s="2" customFormat="1" ht="15.2" customHeight="1">
      <c r="A54" s="37"/>
      <c r="B54" s="38"/>
      <c r="C54" s="32" t="s">
        <v>26</v>
      </c>
      <c r="D54" s="39"/>
      <c r="E54" s="39"/>
      <c r="F54" s="30" t="str">
        <f>E15</f>
        <v>Gymnáziu a jazyková škola Zlín</v>
      </c>
      <c r="G54" s="39"/>
      <c r="H54" s="39"/>
      <c r="I54" s="32" t="s">
        <v>32</v>
      </c>
      <c r="J54" s="35" t="str">
        <f>E21</f>
        <v>PROST 2000 Zlín</v>
      </c>
      <c r="K54" s="39"/>
      <c r="L54" s="117"/>
      <c r="S54" s="37"/>
      <c r="T54" s="37"/>
      <c r="U54" s="37"/>
      <c r="V54" s="37"/>
      <c r="W54" s="37"/>
      <c r="X54" s="37"/>
      <c r="Y54" s="37"/>
      <c r="Z54" s="37"/>
      <c r="AA54" s="37"/>
      <c r="AB54" s="37"/>
      <c r="AC54" s="37"/>
      <c r="AD54" s="37"/>
      <c r="AE54" s="37"/>
    </row>
    <row r="55" spans="1:47" s="2" customFormat="1" ht="15.2" customHeight="1">
      <c r="A55" s="37"/>
      <c r="B55" s="38"/>
      <c r="C55" s="32" t="s">
        <v>30</v>
      </c>
      <c r="D55" s="39"/>
      <c r="E55" s="39"/>
      <c r="F55" s="30" t="str">
        <f>IF(E18="","",E18)</f>
        <v>Vyplň údaj</v>
      </c>
      <c r="G55" s="39"/>
      <c r="H55" s="39"/>
      <c r="I55" s="32" t="s">
        <v>35</v>
      </c>
      <c r="J55" s="35" t="str">
        <f>E24</f>
        <v>Ing.A.Hejmalová</v>
      </c>
      <c r="K55" s="39"/>
      <c r="L55" s="117"/>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39"/>
      <c r="J56" s="39"/>
      <c r="K56" s="39"/>
      <c r="L56" s="117"/>
      <c r="S56" s="37"/>
      <c r="T56" s="37"/>
      <c r="U56" s="37"/>
      <c r="V56" s="37"/>
      <c r="W56" s="37"/>
      <c r="X56" s="37"/>
      <c r="Y56" s="37"/>
      <c r="Z56" s="37"/>
      <c r="AA56" s="37"/>
      <c r="AB56" s="37"/>
      <c r="AC56" s="37"/>
      <c r="AD56" s="37"/>
      <c r="AE56" s="37"/>
    </row>
    <row r="57" spans="1:47" s="2" customFormat="1" ht="29.25" customHeight="1">
      <c r="A57" s="37"/>
      <c r="B57" s="38"/>
      <c r="C57" s="140" t="s">
        <v>130</v>
      </c>
      <c r="D57" s="141"/>
      <c r="E57" s="141"/>
      <c r="F57" s="141"/>
      <c r="G57" s="141"/>
      <c r="H57" s="141"/>
      <c r="I57" s="141"/>
      <c r="J57" s="142" t="s">
        <v>131</v>
      </c>
      <c r="K57" s="141"/>
      <c r="L57" s="117"/>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39"/>
      <c r="J58" s="39"/>
      <c r="K58" s="39"/>
      <c r="L58" s="117"/>
      <c r="S58" s="37"/>
      <c r="T58" s="37"/>
      <c r="U58" s="37"/>
      <c r="V58" s="37"/>
      <c r="W58" s="37"/>
      <c r="X58" s="37"/>
      <c r="Y58" s="37"/>
      <c r="Z58" s="37"/>
      <c r="AA58" s="37"/>
      <c r="AB58" s="37"/>
      <c r="AC58" s="37"/>
      <c r="AD58" s="37"/>
      <c r="AE58" s="37"/>
    </row>
    <row r="59" spans="1:47" s="2" customFormat="1" ht="22.9" customHeight="1">
      <c r="A59" s="37"/>
      <c r="B59" s="38"/>
      <c r="C59" s="143" t="s">
        <v>71</v>
      </c>
      <c r="D59" s="39"/>
      <c r="E59" s="39"/>
      <c r="F59" s="39"/>
      <c r="G59" s="39"/>
      <c r="H59" s="39"/>
      <c r="I59" s="39"/>
      <c r="J59" s="80">
        <f>J85</f>
        <v>0</v>
      </c>
      <c r="K59" s="39"/>
      <c r="L59" s="117"/>
      <c r="S59" s="37"/>
      <c r="T59" s="37"/>
      <c r="U59" s="37"/>
      <c r="V59" s="37"/>
      <c r="W59" s="37"/>
      <c r="X59" s="37"/>
      <c r="Y59" s="37"/>
      <c r="Z59" s="37"/>
      <c r="AA59" s="37"/>
      <c r="AB59" s="37"/>
      <c r="AC59" s="37"/>
      <c r="AD59" s="37"/>
      <c r="AE59" s="37"/>
      <c r="AU59" s="20" t="s">
        <v>132</v>
      </c>
    </row>
    <row r="60" spans="1:47" s="9" customFormat="1" ht="24.95" customHeight="1">
      <c r="B60" s="144"/>
      <c r="C60" s="145"/>
      <c r="D60" s="146" t="s">
        <v>1221</v>
      </c>
      <c r="E60" s="147"/>
      <c r="F60" s="147"/>
      <c r="G60" s="147"/>
      <c r="H60" s="147"/>
      <c r="I60" s="147"/>
      <c r="J60" s="148">
        <f>J86</f>
        <v>0</v>
      </c>
      <c r="K60" s="145"/>
      <c r="L60" s="149"/>
    </row>
    <row r="61" spans="1:47" s="10" customFormat="1" ht="19.899999999999999" customHeight="1">
      <c r="B61" s="150"/>
      <c r="C61" s="100"/>
      <c r="D61" s="151" t="s">
        <v>1222</v>
      </c>
      <c r="E61" s="152"/>
      <c r="F61" s="152"/>
      <c r="G61" s="152"/>
      <c r="H61" s="152"/>
      <c r="I61" s="152"/>
      <c r="J61" s="153">
        <f>J87</f>
        <v>0</v>
      </c>
      <c r="K61" s="100"/>
      <c r="L61" s="154"/>
    </row>
    <row r="62" spans="1:47" s="10" customFormat="1" ht="19.899999999999999" customHeight="1">
      <c r="B62" s="150"/>
      <c r="C62" s="100"/>
      <c r="D62" s="151" t="s">
        <v>1223</v>
      </c>
      <c r="E62" s="152"/>
      <c r="F62" s="152"/>
      <c r="G62" s="152"/>
      <c r="H62" s="152"/>
      <c r="I62" s="152"/>
      <c r="J62" s="153">
        <f>J97</f>
        <v>0</v>
      </c>
      <c r="K62" s="100"/>
      <c r="L62" s="154"/>
    </row>
    <row r="63" spans="1:47" s="10" customFormat="1" ht="19.899999999999999" customHeight="1">
      <c r="B63" s="150"/>
      <c r="C63" s="100"/>
      <c r="D63" s="151" t="s">
        <v>1224</v>
      </c>
      <c r="E63" s="152"/>
      <c r="F63" s="152"/>
      <c r="G63" s="152"/>
      <c r="H63" s="152"/>
      <c r="I63" s="152"/>
      <c r="J63" s="153">
        <f>J101</f>
        <v>0</v>
      </c>
      <c r="K63" s="100"/>
      <c r="L63" s="154"/>
    </row>
    <row r="64" spans="1:47" s="10" customFormat="1" ht="19.899999999999999" customHeight="1">
      <c r="B64" s="150"/>
      <c r="C64" s="100"/>
      <c r="D64" s="151" t="s">
        <v>1225</v>
      </c>
      <c r="E64" s="152"/>
      <c r="F64" s="152"/>
      <c r="G64" s="152"/>
      <c r="H64" s="152"/>
      <c r="I64" s="152"/>
      <c r="J64" s="153">
        <f>J105</f>
        <v>0</v>
      </c>
      <c r="K64" s="100"/>
      <c r="L64" s="154"/>
    </row>
    <row r="65" spans="1:31" s="10" customFormat="1" ht="19.899999999999999" customHeight="1">
      <c r="B65" s="150"/>
      <c r="C65" s="100"/>
      <c r="D65" s="151" t="s">
        <v>1226</v>
      </c>
      <c r="E65" s="152"/>
      <c r="F65" s="152"/>
      <c r="G65" s="152"/>
      <c r="H65" s="152"/>
      <c r="I65" s="152"/>
      <c r="J65" s="153">
        <f>J109</f>
        <v>0</v>
      </c>
      <c r="K65" s="100"/>
      <c r="L65" s="154"/>
    </row>
    <row r="66" spans="1:31" s="2" customFormat="1" ht="21.75" customHeight="1">
      <c r="A66" s="37"/>
      <c r="B66" s="38"/>
      <c r="C66" s="39"/>
      <c r="D66" s="39"/>
      <c r="E66" s="39"/>
      <c r="F66" s="39"/>
      <c r="G66" s="39"/>
      <c r="H66" s="39"/>
      <c r="I66" s="39"/>
      <c r="J66" s="39"/>
      <c r="K66" s="39"/>
      <c r="L66" s="117"/>
      <c r="S66" s="37"/>
      <c r="T66" s="37"/>
      <c r="U66" s="37"/>
      <c r="V66" s="37"/>
      <c r="W66" s="37"/>
      <c r="X66" s="37"/>
      <c r="Y66" s="37"/>
      <c r="Z66" s="37"/>
      <c r="AA66" s="37"/>
      <c r="AB66" s="37"/>
      <c r="AC66" s="37"/>
      <c r="AD66" s="37"/>
      <c r="AE66" s="37"/>
    </row>
    <row r="67" spans="1:31" s="2" customFormat="1" ht="6.95" customHeight="1">
      <c r="A67" s="37"/>
      <c r="B67" s="50"/>
      <c r="C67" s="51"/>
      <c r="D67" s="51"/>
      <c r="E67" s="51"/>
      <c r="F67" s="51"/>
      <c r="G67" s="51"/>
      <c r="H67" s="51"/>
      <c r="I67" s="51"/>
      <c r="J67" s="51"/>
      <c r="K67" s="51"/>
      <c r="L67" s="117"/>
      <c r="S67" s="37"/>
      <c r="T67" s="37"/>
      <c r="U67" s="37"/>
      <c r="V67" s="37"/>
      <c r="W67" s="37"/>
      <c r="X67" s="37"/>
      <c r="Y67" s="37"/>
      <c r="Z67" s="37"/>
      <c r="AA67" s="37"/>
      <c r="AB67" s="37"/>
      <c r="AC67" s="37"/>
      <c r="AD67" s="37"/>
      <c r="AE67" s="37"/>
    </row>
    <row r="71" spans="1:31" s="2" customFormat="1" ht="6.95" customHeight="1">
      <c r="A71" s="37"/>
      <c r="B71" s="52"/>
      <c r="C71" s="53"/>
      <c r="D71" s="53"/>
      <c r="E71" s="53"/>
      <c r="F71" s="53"/>
      <c r="G71" s="53"/>
      <c r="H71" s="53"/>
      <c r="I71" s="53"/>
      <c r="J71" s="53"/>
      <c r="K71" s="53"/>
      <c r="L71" s="117"/>
      <c r="S71" s="37"/>
      <c r="T71" s="37"/>
      <c r="U71" s="37"/>
      <c r="V71" s="37"/>
      <c r="W71" s="37"/>
      <c r="X71" s="37"/>
      <c r="Y71" s="37"/>
      <c r="Z71" s="37"/>
      <c r="AA71" s="37"/>
      <c r="AB71" s="37"/>
      <c r="AC71" s="37"/>
      <c r="AD71" s="37"/>
      <c r="AE71" s="37"/>
    </row>
    <row r="72" spans="1:31" s="2" customFormat="1" ht="24.95" customHeight="1">
      <c r="A72" s="37"/>
      <c r="B72" s="38"/>
      <c r="C72" s="26" t="s">
        <v>150</v>
      </c>
      <c r="D72" s="39"/>
      <c r="E72" s="39"/>
      <c r="F72" s="39"/>
      <c r="G72" s="39"/>
      <c r="H72" s="39"/>
      <c r="I72" s="39"/>
      <c r="J72" s="39"/>
      <c r="K72" s="39"/>
      <c r="L72" s="117"/>
      <c r="S72" s="37"/>
      <c r="T72" s="37"/>
      <c r="U72" s="37"/>
      <c r="V72" s="37"/>
      <c r="W72" s="37"/>
      <c r="X72" s="37"/>
      <c r="Y72" s="37"/>
      <c r="Z72" s="37"/>
      <c r="AA72" s="37"/>
      <c r="AB72" s="37"/>
      <c r="AC72" s="37"/>
      <c r="AD72" s="37"/>
      <c r="AE72" s="37"/>
    </row>
    <row r="73" spans="1:31" s="2" customFormat="1" ht="6.95" customHeight="1">
      <c r="A73" s="37"/>
      <c r="B73" s="38"/>
      <c r="C73" s="39"/>
      <c r="D73" s="39"/>
      <c r="E73" s="39"/>
      <c r="F73" s="39"/>
      <c r="G73" s="39"/>
      <c r="H73" s="39"/>
      <c r="I73" s="39"/>
      <c r="J73" s="39"/>
      <c r="K73" s="39"/>
      <c r="L73" s="117"/>
      <c r="S73" s="37"/>
      <c r="T73" s="37"/>
      <c r="U73" s="37"/>
      <c r="V73" s="37"/>
      <c r="W73" s="37"/>
      <c r="X73" s="37"/>
      <c r="Y73" s="37"/>
      <c r="Z73" s="37"/>
      <c r="AA73" s="37"/>
      <c r="AB73" s="37"/>
      <c r="AC73" s="37"/>
      <c r="AD73" s="37"/>
      <c r="AE73" s="37"/>
    </row>
    <row r="74" spans="1:31" s="2" customFormat="1" ht="12" customHeight="1">
      <c r="A74" s="37"/>
      <c r="B74" s="38"/>
      <c r="C74" s="32" t="s">
        <v>16</v>
      </c>
      <c r="D74" s="39"/>
      <c r="E74" s="39"/>
      <c r="F74" s="39"/>
      <c r="G74" s="39"/>
      <c r="H74" s="39"/>
      <c r="I74" s="39"/>
      <c r="J74" s="39"/>
      <c r="K74" s="39"/>
      <c r="L74" s="117"/>
      <c r="S74" s="37"/>
      <c r="T74" s="37"/>
      <c r="U74" s="37"/>
      <c r="V74" s="37"/>
      <c r="W74" s="37"/>
      <c r="X74" s="37"/>
      <c r="Y74" s="37"/>
      <c r="Z74" s="37"/>
      <c r="AA74" s="37"/>
      <c r="AB74" s="37"/>
      <c r="AC74" s="37"/>
      <c r="AD74" s="37"/>
      <c r="AE74" s="37"/>
    </row>
    <row r="75" spans="1:31" s="2" customFormat="1" ht="16.5" customHeight="1">
      <c r="A75" s="37"/>
      <c r="B75" s="38"/>
      <c r="C75" s="39"/>
      <c r="D75" s="39"/>
      <c r="E75" s="420" t="str">
        <f>E7</f>
        <v>Gymnázium a jazyková škola Zlín-rekonstrukce šatny</v>
      </c>
      <c r="F75" s="421"/>
      <c r="G75" s="421"/>
      <c r="H75" s="421"/>
      <c r="I75" s="39"/>
      <c r="J75" s="39"/>
      <c r="K75" s="39"/>
      <c r="L75" s="117"/>
      <c r="S75" s="37"/>
      <c r="T75" s="37"/>
      <c r="U75" s="37"/>
      <c r="V75" s="37"/>
      <c r="W75" s="37"/>
      <c r="X75" s="37"/>
      <c r="Y75" s="37"/>
      <c r="Z75" s="37"/>
      <c r="AA75" s="37"/>
      <c r="AB75" s="37"/>
      <c r="AC75" s="37"/>
      <c r="AD75" s="37"/>
      <c r="AE75" s="37"/>
    </row>
    <row r="76" spans="1:31" s="2" customFormat="1" ht="12" customHeight="1">
      <c r="A76" s="37"/>
      <c r="B76" s="38"/>
      <c r="C76" s="32" t="s">
        <v>126</v>
      </c>
      <c r="D76" s="39"/>
      <c r="E76" s="39"/>
      <c r="F76" s="39"/>
      <c r="G76" s="39"/>
      <c r="H76" s="39"/>
      <c r="I76" s="39"/>
      <c r="J76" s="39"/>
      <c r="K76" s="39"/>
      <c r="L76" s="117"/>
      <c r="S76" s="37"/>
      <c r="T76" s="37"/>
      <c r="U76" s="37"/>
      <c r="V76" s="37"/>
      <c r="W76" s="37"/>
      <c r="X76" s="37"/>
      <c r="Y76" s="37"/>
      <c r="Z76" s="37"/>
      <c r="AA76" s="37"/>
      <c r="AB76" s="37"/>
      <c r="AC76" s="37"/>
      <c r="AD76" s="37"/>
      <c r="AE76" s="37"/>
    </row>
    <row r="77" spans="1:31" s="2" customFormat="1" ht="16.5" customHeight="1">
      <c r="A77" s="37"/>
      <c r="B77" s="38"/>
      <c r="C77" s="39"/>
      <c r="D77" s="39"/>
      <c r="E77" s="368" t="str">
        <f>E9</f>
        <v>2024/OST/02-VON - Vedlejší a ostatní náklady</v>
      </c>
      <c r="F77" s="422"/>
      <c r="G77" s="422"/>
      <c r="H77" s="422"/>
      <c r="I77" s="39"/>
      <c r="J77" s="39"/>
      <c r="K77" s="39"/>
      <c r="L77" s="117"/>
      <c r="S77" s="37"/>
      <c r="T77" s="37"/>
      <c r="U77" s="37"/>
      <c r="V77" s="37"/>
      <c r="W77" s="37"/>
      <c r="X77" s="37"/>
      <c r="Y77" s="37"/>
      <c r="Z77" s="37"/>
      <c r="AA77" s="37"/>
      <c r="AB77" s="37"/>
      <c r="AC77" s="37"/>
      <c r="AD77" s="37"/>
      <c r="AE77" s="37"/>
    </row>
    <row r="78" spans="1:31" s="2" customFormat="1" ht="6.95" customHeight="1">
      <c r="A78" s="37"/>
      <c r="B78" s="38"/>
      <c r="C78" s="39"/>
      <c r="D78" s="39"/>
      <c r="E78" s="39"/>
      <c r="F78" s="39"/>
      <c r="G78" s="39"/>
      <c r="H78" s="39"/>
      <c r="I78" s="39"/>
      <c r="J78" s="39"/>
      <c r="K78" s="39"/>
      <c r="L78" s="117"/>
      <c r="S78" s="37"/>
      <c r="T78" s="37"/>
      <c r="U78" s="37"/>
      <c r="V78" s="37"/>
      <c r="W78" s="37"/>
      <c r="X78" s="37"/>
      <c r="Y78" s="37"/>
      <c r="Z78" s="37"/>
      <c r="AA78" s="37"/>
      <c r="AB78" s="37"/>
      <c r="AC78" s="37"/>
      <c r="AD78" s="37"/>
      <c r="AE78" s="37"/>
    </row>
    <row r="79" spans="1:31" s="2" customFormat="1" ht="12" customHeight="1">
      <c r="A79" s="37"/>
      <c r="B79" s="38"/>
      <c r="C79" s="32" t="s">
        <v>22</v>
      </c>
      <c r="D79" s="39"/>
      <c r="E79" s="39"/>
      <c r="F79" s="30" t="str">
        <f>F12</f>
        <v xml:space="preserve"> </v>
      </c>
      <c r="G79" s="39"/>
      <c r="H79" s="39"/>
      <c r="I79" s="32" t="s">
        <v>24</v>
      </c>
      <c r="J79" s="62" t="str">
        <f>IF(J12="","",J12)</f>
        <v>7. 2. 2024</v>
      </c>
      <c r="K79" s="39"/>
      <c r="L79" s="117"/>
      <c r="S79" s="37"/>
      <c r="T79" s="37"/>
      <c r="U79" s="37"/>
      <c r="V79" s="37"/>
      <c r="W79" s="37"/>
      <c r="X79" s="37"/>
      <c r="Y79" s="37"/>
      <c r="Z79" s="37"/>
      <c r="AA79" s="37"/>
      <c r="AB79" s="37"/>
      <c r="AC79" s="37"/>
      <c r="AD79" s="37"/>
      <c r="AE79" s="37"/>
    </row>
    <row r="80" spans="1:31" s="2" customFormat="1" ht="6.95" customHeight="1">
      <c r="A80" s="37"/>
      <c r="B80" s="38"/>
      <c r="C80" s="39"/>
      <c r="D80" s="39"/>
      <c r="E80" s="39"/>
      <c r="F80" s="39"/>
      <c r="G80" s="39"/>
      <c r="H80" s="39"/>
      <c r="I80" s="39"/>
      <c r="J80" s="39"/>
      <c r="K80" s="39"/>
      <c r="L80" s="117"/>
      <c r="S80" s="37"/>
      <c r="T80" s="37"/>
      <c r="U80" s="37"/>
      <c r="V80" s="37"/>
      <c r="W80" s="37"/>
      <c r="X80" s="37"/>
      <c r="Y80" s="37"/>
      <c r="Z80" s="37"/>
      <c r="AA80" s="37"/>
      <c r="AB80" s="37"/>
      <c r="AC80" s="37"/>
      <c r="AD80" s="37"/>
      <c r="AE80" s="37"/>
    </row>
    <row r="81" spans="1:65" s="2" customFormat="1" ht="15.2" customHeight="1">
      <c r="A81" s="37"/>
      <c r="B81" s="38"/>
      <c r="C81" s="32" t="s">
        <v>26</v>
      </c>
      <c r="D81" s="39"/>
      <c r="E81" s="39"/>
      <c r="F81" s="30" t="str">
        <f>E15</f>
        <v>Gymnáziu a jazyková škola Zlín</v>
      </c>
      <c r="G81" s="39"/>
      <c r="H81" s="39"/>
      <c r="I81" s="32" t="s">
        <v>32</v>
      </c>
      <c r="J81" s="35" t="str">
        <f>E21</f>
        <v>PROST 2000 Zlín</v>
      </c>
      <c r="K81" s="39"/>
      <c r="L81" s="117"/>
      <c r="S81" s="37"/>
      <c r="T81" s="37"/>
      <c r="U81" s="37"/>
      <c r="V81" s="37"/>
      <c r="W81" s="37"/>
      <c r="X81" s="37"/>
      <c r="Y81" s="37"/>
      <c r="Z81" s="37"/>
      <c r="AA81" s="37"/>
      <c r="AB81" s="37"/>
      <c r="AC81" s="37"/>
      <c r="AD81" s="37"/>
      <c r="AE81" s="37"/>
    </row>
    <row r="82" spans="1:65" s="2" customFormat="1" ht="15.2" customHeight="1">
      <c r="A82" s="37"/>
      <c r="B82" s="38"/>
      <c r="C82" s="32" t="s">
        <v>30</v>
      </c>
      <c r="D82" s="39"/>
      <c r="E82" s="39"/>
      <c r="F82" s="30" t="str">
        <f>IF(E18="","",E18)</f>
        <v>Vyplň údaj</v>
      </c>
      <c r="G82" s="39"/>
      <c r="H82" s="39"/>
      <c r="I82" s="32" t="s">
        <v>35</v>
      </c>
      <c r="J82" s="35" t="str">
        <f>E24</f>
        <v>Ing.A.Hejmalová</v>
      </c>
      <c r="K82" s="39"/>
      <c r="L82" s="117"/>
      <c r="S82" s="37"/>
      <c r="T82" s="37"/>
      <c r="U82" s="37"/>
      <c r="V82" s="37"/>
      <c r="W82" s="37"/>
      <c r="X82" s="37"/>
      <c r="Y82" s="37"/>
      <c r="Z82" s="37"/>
      <c r="AA82" s="37"/>
      <c r="AB82" s="37"/>
      <c r="AC82" s="37"/>
      <c r="AD82" s="37"/>
      <c r="AE82" s="37"/>
    </row>
    <row r="83" spans="1:65" s="2" customFormat="1" ht="10.35" customHeight="1">
      <c r="A83" s="37"/>
      <c r="B83" s="38"/>
      <c r="C83" s="39"/>
      <c r="D83" s="39"/>
      <c r="E83" s="39"/>
      <c r="F83" s="39"/>
      <c r="G83" s="39"/>
      <c r="H83" s="39"/>
      <c r="I83" s="39"/>
      <c r="J83" s="39"/>
      <c r="K83" s="39"/>
      <c r="L83" s="117"/>
      <c r="S83" s="37"/>
      <c r="T83" s="37"/>
      <c r="U83" s="37"/>
      <c r="V83" s="37"/>
      <c r="W83" s="37"/>
      <c r="X83" s="37"/>
      <c r="Y83" s="37"/>
      <c r="Z83" s="37"/>
      <c r="AA83" s="37"/>
      <c r="AB83" s="37"/>
      <c r="AC83" s="37"/>
      <c r="AD83" s="37"/>
      <c r="AE83" s="37"/>
    </row>
    <row r="84" spans="1:65" s="11" customFormat="1" ht="29.25" customHeight="1">
      <c r="A84" s="155"/>
      <c r="B84" s="156"/>
      <c r="C84" s="157" t="s">
        <v>151</v>
      </c>
      <c r="D84" s="158" t="s">
        <v>58</v>
      </c>
      <c r="E84" s="158" t="s">
        <v>54</v>
      </c>
      <c r="F84" s="158" t="s">
        <v>55</v>
      </c>
      <c r="G84" s="158" t="s">
        <v>152</v>
      </c>
      <c r="H84" s="158" t="s">
        <v>153</v>
      </c>
      <c r="I84" s="158" t="s">
        <v>154</v>
      </c>
      <c r="J84" s="158" t="s">
        <v>131</v>
      </c>
      <c r="K84" s="159" t="s">
        <v>155</v>
      </c>
      <c r="L84" s="160"/>
      <c r="M84" s="71" t="s">
        <v>21</v>
      </c>
      <c r="N84" s="72" t="s">
        <v>43</v>
      </c>
      <c r="O84" s="72" t="s">
        <v>156</v>
      </c>
      <c r="P84" s="72" t="s">
        <v>157</v>
      </c>
      <c r="Q84" s="72" t="s">
        <v>158</v>
      </c>
      <c r="R84" s="72" t="s">
        <v>159</v>
      </c>
      <c r="S84" s="72" t="s">
        <v>160</v>
      </c>
      <c r="T84" s="73" t="s">
        <v>161</v>
      </c>
      <c r="U84" s="155"/>
      <c r="V84" s="155"/>
      <c r="W84" s="155"/>
      <c r="X84" s="155"/>
      <c r="Y84" s="155"/>
      <c r="Z84" s="155"/>
      <c r="AA84" s="155"/>
      <c r="AB84" s="155"/>
      <c r="AC84" s="155"/>
      <c r="AD84" s="155"/>
      <c r="AE84" s="155"/>
    </row>
    <row r="85" spans="1:65" s="2" customFormat="1" ht="22.9" customHeight="1">
      <c r="A85" s="37"/>
      <c r="B85" s="38"/>
      <c r="C85" s="78" t="s">
        <v>162</v>
      </c>
      <c r="D85" s="39"/>
      <c r="E85" s="39"/>
      <c r="F85" s="39"/>
      <c r="G85" s="39"/>
      <c r="H85" s="39"/>
      <c r="I85" s="39"/>
      <c r="J85" s="161">
        <f>BK85</f>
        <v>0</v>
      </c>
      <c r="K85" s="39"/>
      <c r="L85" s="42"/>
      <c r="M85" s="74"/>
      <c r="N85" s="162"/>
      <c r="O85" s="75"/>
      <c r="P85" s="163">
        <f>P86</f>
        <v>0</v>
      </c>
      <c r="Q85" s="75"/>
      <c r="R85" s="163">
        <f>R86</f>
        <v>0</v>
      </c>
      <c r="S85" s="75"/>
      <c r="T85" s="164">
        <f>T86</f>
        <v>0</v>
      </c>
      <c r="U85" s="37"/>
      <c r="V85" s="37"/>
      <c r="W85" s="37"/>
      <c r="X85" s="37"/>
      <c r="Y85" s="37"/>
      <c r="Z85" s="37"/>
      <c r="AA85" s="37"/>
      <c r="AB85" s="37"/>
      <c r="AC85" s="37"/>
      <c r="AD85" s="37"/>
      <c r="AE85" s="37"/>
      <c r="AT85" s="20" t="s">
        <v>72</v>
      </c>
      <c r="AU85" s="20" t="s">
        <v>132</v>
      </c>
      <c r="BK85" s="165">
        <f>BK86</f>
        <v>0</v>
      </c>
    </row>
    <row r="86" spans="1:65" s="12" customFormat="1" ht="25.9" customHeight="1">
      <c r="B86" s="166"/>
      <c r="C86" s="167"/>
      <c r="D86" s="168" t="s">
        <v>72</v>
      </c>
      <c r="E86" s="169" t="s">
        <v>1227</v>
      </c>
      <c r="F86" s="169" t="s">
        <v>1228</v>
      </c>
      <c r="G86" s="167"/>
      <c r="H86" s="167"/>
      <c r="I86" s="170"/>
      <c r="J86" s="171">
        <f>BK86</f>
        <v>0</v>
      </c>
      <c r="K86" s="167"/>
      <c r="L86" s="172"/>
      <c r="M86" s="173"/>
      <c r="N86" s="174"/>
      <c r="O86" s="174"/>
      <c r="P86" s="175">
        <f>P87+P97+P101+P105+P109</f>
        <v>0</v>
      </c>
      <c r="Q86" s="174"/>
      <c r="R86" s="175">
        <f>R87+R97+R101+R105+R109</f>
        <v>0</v>
      </c>
      <c r="S86" s="174"/>
      <c r="T86" s="176">
        <f>T87+T97+T101+T105+T109</f>
        <v>0</v>
      </c>
      <c r="AR86" s="177" t="s">
        <v>197</v>
      </c>
      <c r="AT86" s="178" t="s">
        <v>72</v>
      </c>
      <c r="AU86" s="178" t="s">
        <v>73</v>
      </c>
      <c r="AY86" s="177" t="s">
        <v>165</v>
      </c>
      <c r="BK86" s="179">
        <f>BK87+BK97+BK101+BK105+BK109</f>
        <v>0</v>
      </c>
    </row>
    <row r="87" spans="1:65" s="12" customFormat="1" ht="22.9" customHeight="1">
      <c r="B87" s="166"/>
      <c r="C87" s="167"/>
      <c r="D87" s="168" t="s">
        <v>72</v>
      </c>
      <c r="E87" s="180" t="s">
        <v>1229</v>
      </c>
      <c r="F87" s="180" t="s">
        <v>1230</v>
      </c>
      <c r="G87" s="167"/>
      <c r="H87" s="167"/>
      <c r="I87" s="170"/>
      <c r="J87" s="181">
        <f>BK87</f>
        <v>0</v>
      </c>
      <c r="K87" s="167"/>
      <c r="L87" s="172"/>
      <c r="M87" s="173"/>
      <c r="N87" s="174"/>
      <c r="O87" s="174"/>
      <c r="P87" s="175">
        <f>SUM(P88:P96)</f>
        <v>0</v>
      </c>
      <c r="Q87" s="174"/>
      <c r="R87" s="175">
        <f>SUM(R88:R96)</f>
        <v>0</v>
      </c>
      <c r="S87" s="174"/>
      <c r="T87" s="176">
        <f>SUM(T88:T96)</f>
        <v>0</v>
      </c>
      <c r="AR87" s="177" t="s">
        <v>197</v>
      </c>
      <c r="AT87" s="178" t="s">
        <v>72</v>
      </c>
      <c r="AU87" s="178" t="s">
        <v>81</v>
      </c>
      <c r="AY87" s="177" t="s">
        <v>165</v>
      </c>
      <c r="BK87" s="179">
        <f>SUM(BK88:BK96)</f>
        <v>0</v>
      </c>
    </row>
    <row r="88" spans="1:65" s="2" customFormat="1" ht="16.5" customHeight="1">
      <c r="A88" s="37"/>
      <c r="B88" s="38"/>
      <c r="C88" s="182" t="s">
        <v>81</v>
      </c>
      <c r="D88" s="182" t="s">
        <v>167</v>
      </c>
      <c r="E88" s="183" t="s">
        <v>1231</v>
      </c>
      <c r="F88" s="184" t="s">
        <v>1232</v>
      </c>
      <c r="G88" s="185" t="s">
        <v>389</v>
      </c>
      <c r="H88" s="186">
        <v>1</v>
      </c>
      <c r="I88" s="187"/>
      <c r="J88" s="188">
        <f>ROUND(I88*H88,2)</f>
        <v>0</v>
      </c>
      <c r="K88" s="184" t="s">
        <v>171</v>
      </c>
      <c r="L88" s="42"/>
      <c r="M88" s="189" t="s">
        <v>21</v>
      </c>
      <c r="N88" s="190" t="s">
        <v>44</v>
      </c>
      <c r="O88" s="67"/>
      <c r="P88" s="191">
        <f>O88*H88</f>
        <v>0</v>
      </c>
      <c r="Q88" s="191">
        <v>0</v>
      </c>
      <c r="R88" s="191">
        <f>Q88*H88</f>
        <v>0</v>
      </c>
      <c r="S88" s="191">
        <v>0</v>
      </c>
      <c r="T88" s="192">
        <f>S88*H88</f>
        <v>0</v>
      </c>
      <c r="U88" s="37"/>
      <c r="V88" s="37"/>
      <c r="W88" s="37"/>
      <c r="X88" s="37"/>
      <c r="Y88" s="37"/>
      <c r="Z88" s="37"/>
      <c r="AA88" s="37"/>
      <c r="AB88" s="37"/>
      <c r="AC88" s="37"/>
      <c r="AD88" s="37"/>
      <c r="AE88" s="37"/>
      <c r="AR88" s="193" t="s">
        <v>1233</v>
      </c>
      <c r="AT88" s="193" t="s">
        <v>167</v>
      </c>
      <c r="AU88" s="193" t="s">
        <v>83</v>
      </c>
      <c r="AY88" s="20" t="s">
        <v>165</v>
      </c>
      <c r="BE88" s="194">
        <f>IF(N88="základní",J88,0)</f>
        <v>0</v>
      </c>
      <c r="BF88" s="194">
        <f>IF(N88="snížená",J88,0)</f>
        <v>0</v>
      </c>
      <c r="BG88" s="194">
        <f>IF(N88="zákl. přenesená",J88,0)</f>
        <v>0</v>
      </c>
      <c r="BH88" s="194">
        <f>IF(N88="sníž. přenesená",J88,0)</f>
        <v>0</v>
      </c>
      <c r="BI88" s="194">
        <f>IF(N88="nulová",J88,0)</f>
        <v>0</v>
      </c>
      <c r="BJ88" s="20" t="s">
        <v>81</v>
      </c>
      <c r="BK88" s="194">
        <f>ROUND(I88*H88,2)</f>
        <v>0</v>
      </c>
      <c r="BL88" s="20" t="s">
        <v>1233</v>
      </c>
      <c r="BM88" s="193" t="s">
        <v>1234</v>
      </c>
    </row>
    <row r="89" spans="1:65" s="2" customFormat="1" ht="11.25">
      <c r="A89" s="37"/>
      <c r="B89" s="38"/>
      <c r="C89" s="39"/>
      <c r="D89" s="195" t="s">
        <v>174</v>
      </c>
      <c r="E89" s="39"/>
      <c r="F89" s="196" t="s">
        <v>1235</v>
      </c>
      <c r="G89" s="39"/>
      <c r="H89" s="39"/>
      <c r="I89" s="197"/>
      <c r="J89" s="39"/>
      <c r="K89" s="39"/>
      <c r="L89" s="42"/>
      <c r="M89" s="198"/>
      <c r="N89" s="199"/>
      <c r="O89" s="67"/>
      <c r="P89" s="67"/>
      <c r="Q89" s="67"/>
      <c r="R89" s="67"/>
      <c r="S89" s="67"/>
      <c r="T89" s="68"/>
      <c r="U89" s="37"/>
      <c r="V89" s="37"/>
      <c r="W89" s="37"/>
      <c r="X89" s="37"/>
      <c r="Y89" s="37"/>
      <c r="Z89" s="37"/>
      <c r="AA89" s="37"/>
      <c r="AB89" s="37"/>
      <c r="AC89" s="37"/>
      <c r="AD89" s="37"/>
      <c r="AE89" s="37"/>
      <c r="AT89" s="20" t="s">
        <v>174</v>
      </c>
      <c r="AU89" s="20" t="s">
        <v>83</v>
      </c>
    </row>
    <row r="90" spans="1:65" s="2" customFormat="1" ht="16.5" customHeight="1">
      <c r="A90" s="37"/>
      <c r="B90" s="38"/>
      <c r="C90" s="182" t="s">
        <v>83</v>
      </c>
      <c r="D90" s="182" t="s">
        <v>167</v>
      </c>
      <c r="E90" s="183" t="s">
        <v>1236</v>
      </c>
      <c r="F90" s="184" t="s">
        <v>1237</v>
      </c>
      <c r="G90" s="185" t="s">
        <v>389</v>
      </c>
      <c r="H90" s="186">
        <v>1</v>
      </c>
      <c r="I90" s="187"/>
      <c r="J90" s="188">
        <f>ROUND(I90*H90,2)</f>
        <v>0</v>
      </c>
      <c r="K90" s="184" t="s">
        <v>366</v>
      </c>
      <c r="L90" s="42"/>
      <c r="M90" s="189" t="s">
        <v>21</v>
      </c>
      <c r="N90" s="190" t="s">
        <v>44</v>
      </c>
      <c r="O90" s="67"/>
      <c r="P90" s="191">
        <f>O90*H90</f>
        <v>0</v>
      </c>
      <c r="Q90" s="191">
        <v>0</v>
      </c>
      <c r="R90" s="191">
        <f>Q90*H90</f>
        <v>0</v>
      </c>
      <c r="S90" s="191">
        <v>0</v>
      </c>
      <c r="T90" s="192">
        <f>S90*H90</f>
        <v>0</v>
      </c>
      <c r="U90" s="37"/>
      <c r="V90" s="37"/>
      <c r="W90" s="37"/>
      <c r="X90" s="37"/>
      <c r="Y90" s="37"/>
      <c r="Z90" s="37"/>
      <c r="AA90" s="37"/>
      <c r="AB90" s="37"/>
      <c r="AC90" s="37"/>
      <c r="AD90" s="37"/>
      <c r="AE90" s="37"/>
      <c r="AR90" s="193" t="s">
        <v>1233</v>
      </c>
      <c r="AT90" s="193" t="s">
        <v>167</v>
      </c>
      <c r="AU90" s="193" t="s">
        <v>83</v>
      </c>
      <c r="AY90" s="20" t="s">
        <v>165</v>
      </c>
      <c r="BE90" s="194">
        <f>IF(N90="základní",J90,0)</f>
        <v>0</v>
      </c>
      <c r="BF90" s="194">
        <f>IF(N90="snížená",J90,0)</f>
        <v>0</v>
      </c>
      <c r="BG90" s="194">
        <f>IF(N90="zákl. přenesená",J90,0)</f>
        <v>0</v>
      </c>
      <c r="BH90" s="194">
        <f>IF(N90="sníž. přenesená",J90,0)</f>
        <v>0</v>
      </c>
      <c r="BI90" s="194">
        <f>IF(N90="nulová",J90,0)</f>
        <v>0</v>
      </c>
      <c r="BJ90" s="20" t="s">
        <v>81</v>
      </c>
      <c r="BK90" s="194">
        <f>ROUND(I90*H90,2)</f>
        <v>0</v>
      </c>
      <c r="BL90" s="20" t="s">
        <v>1233</v>
      </c>
      <c r="BM90" s="193" t="s">
        <v>1238</v>
      </c>
    </row>
    <row r="91" spans="1:65" s="2" customFormat="1" ht="51" customHeight="1">
      <c r="A91" s="37"/>
      <c r="B91" s="38"/>
      <c r="C91" s="39"/>
      <c r="D91" s="202" t="s">
        <v>360</v>
      </c>
      <c r="E91" s="39"/>
      <c r="F91" s="244" t="s">
        <v>1239</v>
      </c>
      <c r="G91" s="39"/>
      <c r="H91" s="39"/>
      <c r="I91" s="197"/>
      <c r="J91" s="39"/>
      <c r="K91" s="39"/>
      <c r="L91" s="42"/>
      <c r="M91" s="198"/>
      <c r="N91" s="199"/>
      <c r="O91" s="67"/>
      <c r="P91" s="67"/>
      <c r="Q91" s="67"/>
      <c r="R91" s="67"/>
      <c r="S91" s="67"/>
      <c r="T91" s="68"/>
      <c r="U91" s="37"/>
      <c r="V91" s="37"/>
      <c r="W91" s="37"/>
      <c r="X91" s="37"/>
      <c r="Y91" s="37"/>
      <c r="Z91" s="37"/>
      <c r="AA91" s="37"/>
      <c r="AB91" s="37"/>
      <c r="AC91" s="37"/>
      <c r="AD91" s="37"/>
      <c r="AE91" s="37"/>
      <c r="AT91" s="20" t="s">
        <v>360</v>
      </c>
      <c r="AU91" s="20" t="s">
        <v>83</v>
      </c>
    </row>
    <row r="92" spans="1:65" s="2" customFormat="1" ht="16.5" customHeight="1">
      <c r="A92" s="37"/>
      <c r="B92" s="38"/>
      <c r="C92" s="182" t="s">
        <v>93</v>
      </c>
      <c r="D92" s="182" t="s">
        <v>167</v>
      </c>
      <c r="E92" s="183" t="s">
        <v>1240</v>
      </c>
      <c r="F92" s="184" t="s">
        <v>1241</v>
      </c>
      <c r="G92" s="185" t="s">
        <v>389</v>
      </c>
      <c r="H92" s="186">
        <v>1</v>
      </c>
      <c r="I92" s="187"/>
      <c r="J92" s="188">
        <f>ROUND(I92*H92,2)</f>
        <v>0</v>
      </c>
      <c r="K92" s="184" t="s">
        <v>366</v>
      </c>
      <c r="L92" s="42"/>
      <c r="M92" s="189" t="s">
        <v>21</v>
      </c>
      <c r="N92" s="190" t="s">
        <v>44</v>
      </c>
      <c r="O92" s="67"/>
      <c r="P92" s="191">
        <f>O92*H92</f>
        <v>0</v>
      </c>
      <c r="Q92" s="191">
        <v>0</v>
      </c>
      <c r="R92" s="191">
        <f>Q92*H92</f>
        <v>0</v>
      </c>
      <c r="S92" s="191">
        <v>0</v>
      </c>
      <c r="T92" s="192">
        <f>S92*H92</f>
        <v>0</v>
      </c>
      <c r="U92" s="37"/>
      <c r="V92" s="37"/>
      <c r="W92" s="37"/>
      <c r="X92" s="37"/>
      <c r="Y92" s="37"/>
      <c r="Z92" s="37"/>
      <c r="AA92" s="37"/>
      <c r="AB92" s="37"/>
      <c r="AC92" s="37"/>
      <c r="AD92" s="37"/>
      <c r="AE92" s="37"/>
      <c r="AR92" s="193" t="s">
        <v>1233</v>
      </c>
      <c r="AT92" s="193" t="s">
        <v>167</v>
      </c>
      <c r="AU92" s="193" t="s">
        <v>83</v>
      </c>
      <c r="AY92" s="20" t="s">
        <v>165</v>
      </c>
      <c r="BE92" s="194">
        <f>IF(N92="základní",J92,0)</f>
        <v>0</v>
      </c>
      <c r="BF92" s="194">
        <f>IF(N92="snížená",J92,0)</f>
        <v>0</v>
      </c>
      <c r="BG92" s="194">
        <f>IF(N92="zákl. přenesená",J92,0)</f>
        <v>0</v>
      </c>
      <c r="BH92" s="194">
        <f>IF(N92="sníž. přenesená",J92,0)</f>
        <v>0</v>
      </c>
      <c r="BI92" s="194">
        <f>IF(N92="nulová",J92,0)</f>
        <v>0</v>
      </c>
      <c r="BJ92" s="20" t="s">
        <v>81</v>
      </c>
      <c r="BK92" s="194">
        <f>ROUND(I92*H92,2)</f>
        <v>0</v>
      </c>
      <c r="BL92" s="20" t="s">
        <v>1233</v>
      </c>
      <c r="BM92" s="193" t="s">
        <v>1242</v>
      </c>
    </row>
    <row r="93" spans="1:65" s="2" customFormat="1" ht="61.5" customHeight="1">
      <c r="A93" s="37"/>
      <c r="B93" s="38"/>
      <c r="C93" s="39"/>
      <c r="D93" s="202" t="s">
        <v>360</v>
      </c>
      <c r="E93" s="39"/>
      <c r="F93" s="244" t="s">
        <v>1239</v>
      </c>
      <c r="G93" s="39"/>
      <c r="H93" s="39"/>
      <c r="I93" s="197"/>
      <c r="J93" s="39"/>
      <c r="K93" s="39"/>
      <c r="L93" s="42"/>
      <c r="M93" s="198"/>
      <c r="N93" s="199"/>
      <c r="O93" s="67"/>
      <c r="P93" s="67"/>
      <c r="Q93" s="67"/>
      <c r="R93" s="67"/>
      <c r="S93" s="67"/>
      <c r="T93" s="68"/>
      <c r="U93" s="37"/>
      <c r="V93" s="37"/>
      <c r="W93" s="37"/>
      <c r="X93" s="37"/>
      <c r="Y93" s="37"/>
      <c r="Z93" s="37"/>
      <c r="AA93" s="37"/>
      <c r="AB93" s="37"/>
      <c r="AC93" s="37"/>
      <c r="AD93" s="37"/>
      <c r="AE93" s="37"/>
      <c r="AT93" s="20" t="s">
        <v>360</v>
      </c>
      <c r="AU93" s="20" t="s">
        <v>83</v>
      </c>
    </row>
    <row r="94" spans="1:65" s="2" customFormat="1" ht="16.5" customHeight="1">
      <c r="A94" s="37"/>
      <c r="B94" s="38"/>
      <c r="C94" s="182" t="s">
        <v>172</v>
      </c>
      <c r="D94" s="182" t="s">
        <v>167</v>
      </c>
      <c r="E94" s="183" t="s">
        <v>1243</v>
      </c>
      <c r="F94" s="184" t="s">
        <v>1204</v>
      </c>
      <c r="G94" s="185" t="s">
        <v>389</v>
      </c>
      <c r="H94" s="186">
        <v>1</v>
      </c>
      <c r="I94" s="187"/>
      <c r="J94" s="188">
        <f>ROUND(I94*H94,2)</f>
        <v>0</v>
      </c>
      <c r="K94" s="184" t="s">
        <v>171</v>
      </c>
      <c r="L94" s="42"/>
      <c r="M94" s="189" t="s">
        <v>21</v>
      </c>
      <c r="N94" s="190" t="s">
        <v>44</v>
      </c>
      <c r="O94" s="67"/>
      <c r="P94" s="191">
        <f>O94*H94</f>
        <v>0</v>
      </c>
      <c r="Q94" s="191">
        <v>0</v>
      </c>
      <c r="R94" s="191">
        <f>Q94*H94</f>
        <v>0</v>
      </c>
      <c r="S94" s="191">
        <v>0</v>
      </c>
      <c r="T94" s="192">
        <f>S94*H94</f>
        <v>0</v>
      </c>
      <c r="U94" s="37"/>
      <c r="V94" s="37"/>
      <c r="W94" s="37"/>
      <c r="X94" s="37"/>
      <c r="Y94" s="37"/>
      <c r="Z94" s="37"/>
      <c r="AA94" s="37"/>
      <c r="AB94" s="37"/>
      <c r="AC94" s="37"/>
      <c r="AD94" s="37"/>
      <c r="AE94" s="37"/>
      <c r="AR94" s="193" t="s">
        <v>1233</v>
      </c>
      <c r="AT94" s="193" t="s">
        <v>167</v>
      </c>
      <c r="AU94" s="193" t="s">
        <v>83</v>
      </c>
      <c r="AY94" s="20" t="s">
        <v>165</v>
      </c>
      <c r="BE94" s="194">
        <f>IF(N94="základní",J94,0)</f>
        <v>0</v>
      </c>
      <c r="BF94" s="194">
        <f>IF(N94="snížená",J94,0)</f>
        <v>0</v>
      </c>
      <c r="BG94" s="194">
        <f>IF(N94="zákl. přenesená",J94,0)</f>
        <v>0</v>
      </c>
      <c r="BH94" s="194">
        <f>IF(N94="sníž. přenesená",J94,0)</f>
        <v>0</v>
      </c>
      <c r="BI94" s="194">
        <f>IF(N94="nulová",J94,0)</f>
        <v>0</v>
      </c>
      <c r="BJ94" s="20" t="s">
        <v>81</v>
      </c>
      <c r="BK94" s="194">
        <f>ROUND(I94*H94,2)</f>
        <v>0</v>
      </c>
      <c r="BL94" s="20" t="s">
        <v>1233</v>
      </c>
      <c r="BM94" s="193" t="s">
        <v>1244</v>
      </c>
    </row>
    <row r="95" spans="1:65" s="2" customFormat="1" ht="11.25">
      <c r="A95" s="37"/>
      <c r="B95" s="38"/>
      <c r="C95" s="39"/>
      <c r="D95" s="195" t="s">
        <v>174</v>
      </c>
      <c r="E95" s="39"/>
      <c r="F95" s="196" t="s">
        <v>1245</v>
      </c>
      <c r="G95" s="39"/>
      <c r="H95" s="39"/>
      <c r="I95" s="197"/>
      <c r="J95" s="39"/>
      <c r="K95" s="39"/>
      <c r="L95" s="42"/>
      <c r="M95" s="198"/>
      <c r="N95" s="199"/>
      <c r="O95" s="67"/>
      <c r="P95" s="67"/>
      <c r="Q95" s="67"/>
      <c r="R95" s="67"/>
      <c r="S95" s="67"/>
      <c r="T95" s="68"/>
      <c r="U95" s="37"/>
      <c r="V95" s="37"/>
      <c r="W95" s="37"/>
      <c r="X95" s="37"/>
      <c r="Y95" s="37"/>
      <c r="Z95" s="37"/>
      <c r="AA95" s="37"/>
      <c r="AB95" s="37"/>
      <c r="AC95" s="37"/>
      <c r="AD95" s="37"/>
      <c r="AE95" s="37"/>
      <c r="AT95" s="20" t="s">
        <v>174</v>
      </c>
      <c r="AU95" s="20" t="s">
        <v>83</v>
      </c>
    </row>
    <row r="96" spans="1:65" s="2" customFormat="1" ht="139.5" customHeight="1">
      <c r="A96" s="37"/>
      <c r="B96" s="38"/>
      <c r="C96" s="39"/>
      <c r="D96" s="202" t="s">
        <v>360</v>
      </c>
      <c r="E96" s="39"/>
      <c r="F96" s="244" t="s">
        <v>1246</v>
      </c>
      <c r="G96" s="39"/>
      <c r="H96" s="39"/>
      <c r="I96" s="197"/>
      <c r="J96" s="39"/>
      <c r="K96" s="39"/>
      <c r="L96" s="42"/>
      <c r="M96" s="198"/>
      <c r="N96" s="199"/>
      <c r="O96" s="67"/>
      <c r="P96" s="67"/>
      <c r="Q96" s="67"/>
      <c r="R96" s="67"/>
      <c r="S96" s="67"/>
      <c r="T96" s="68"/>
      <c r="U96" s="37"/>
      <c r="V96" s="37"/>
      <c r="W96" s="37"/>
      <c r="X96" s="37"/>
      <c r="Y96" s="37"/>
      <c r="Z96" s="37"/>
      <c r="AA96" s="37"/>
      <c r="AB96" s="37"/>
      <c r="AC96" s="37"/>
      <c r="AD96" s="37"/>
      <c r="AE96" s="37"/>
      <c r="AT96" s="20" t="s">
        <v>360</v>
      </c>
      <c r="AU96" s="20" t="s">
        <v>83</v>
      </c>
    </row>
    <row r="97" spans="1:65" s="12" customFormat="1" ht="22.9" customHeight="1">
      <c r="B97" s="166"/>
      <c r="C97" s="167"/>
      <c r="D97" s="168" t="s">
        <v>72</v>
      </c>
      <c r="E97" s="180" t="s">
        <v>1247</v>
      </c>
      <c r="F97" s="180" t="s">
        <v>1248</v>
      </c>
      <c r="G97" s="167"/>
      <c r="H97" s="167"/>
      <c r="I97" s="170"/>
      <c r="J97" s="181">
        <f>BK97</f>
        <v>0</v>
      </c>
      <c r="K97" s="167"/>
      <c r="L97" s="172"/>
      <c r="M97" s="173"/>
      <c r="N97" s="174"/>
      <c r="O97" s="174"/>
      <c r="P97" s="175">
        <f>SUM(P98:P100)</f>
        <v>0</v>
      </c>
      <c r="Q97" s="174"/>
      <c r="R97" s="175">
        <f>SUM(R98:R100)</f>
        <v>0</v>
      </c>
      <c r="S97" s="174"/>
      <c r="T97" s="176">
        <f>SUM(T98:T100)</f>
        <v>0</v>
      </c>
      <c r="AR97" s="177" t="s">
        <v>197</v>
      </c>
      <c r="AT97" s="178" t="s">
        <v>72</v>
      </c>
      <c r="AU97" s="178" t="s">
        <v>81</v>
      </c>
      <c r="AY97" s="177" t="s">
        <v>165</v>
      </c>
      <c r="BK97" s="179">
        <f>SUM(BK98:BK100)</f>
        <v>0</v>
      </c>
    </row>
    <row r="98" spans="1:65" s="2" customFormat="1" ht="16.5" customHeight="1">
      <c r="A98" s="37"/>
      <c r="B98" s="38"/>
      <c r="C98" s="182" t="s">
        <v>197</v>
      </c>
      <c r="D98" s="182" t="s">
        <v>167</v>
      </c>
      <c r="E98" s="183" t="s">
        <v>1249</v>
      </c>
      <c r="F98" s="184" t="s">
        <v>1248</v>
      </c>
      <c r="G98" s="185" t="s">
        <v>389</v>
      </c>
      <c r="H98" s="186">
        <v>1</v>
      </c>
      <c r="I98" s="187"/>
      <c r="J98" s="188">
        <f>ROUND(I98*H98,2)</f>
        <v>0</v>
      </c>
      <c r="K98" s="184" t="s">
        <v>171</v>
      </c>
      <c r="L98" s="42"/>
      <c r="M98" s="189" t="s">
        <v>21</v>
      </c>
      <c r="N98" s="190" t="s">
        <v>44</v>
      </c>
      <c r="O98" s="67"/>
      <c r="P98" s="191">
        <f>O98*H98</f>
        <v>0</v>
      </c>
      <c r="Q98" s="191">
        <v>0</v>
      </c>
      <c r="R98" s="191">
        <f>Q98*H98</f>
        <v>0</v>
      </c>
      <c r="S98" s="191">
        <v>0</v>
      </c>
      <c r="T98" s="192">
        <f>S98*H98</f>
        <v>0</v>
      </c>
      <c r="U98" s="37"/>
      <c r="V98" s="37"/>
      <c r="W98" s="37"/>
      <c r="X98" s="37"/>
      <c r="Y98" s="37"/>
      <c r="Z98" s="37"/>
      <c r="AA98" s="37"/>
      <c r="AB98" s="37"/>
      <c r="AC98" s="37"/>
      <c r="AD98" s="37"/>
      <c r="AE98" s="37"/>
      <c r="AR98" s="193" t="s">
        <v>1233</v>
      </c>
      <c r="AT98" s="193" t="s">
        <v>167</v>
      </c>
      <c r="AU98" s="193" t="s">
        <v>83</v>
      </c>
      <c r="AY98" s="20" t="s">
        <v>165</v>
      </c>
      <c r="BE98" s="194">
        <f>IF(N98="základní",J98,0)</f>
        <v>0</v>
      </c>
      <c r="BF98" s="194">
        <f>IF(N98="snížená",J98,0)</f>
        <v>0</v>
      </c>
      <c r="BG98" s="194">
        <f>IF(N98="zákl. přenesená",J98,0)</f>
        <v>0</v>
      </c>
      <c r="BH98" s="194">
        <f>IF(N98="sníž. přenesená",J98,0)</f>
        <v>0</v>
      </c>
      <c r="BI98" s="194">
        <f>IF(N98="nulová",J98,0)</f>
        <v>0</v>
      </c>
      <c r="BJ98" s="20" t="s">
        <v>81</v>
      </c>
      <c r="BK98" s="194">
        <f>ROUND(I98*H98,2)</f>
        <v>0</v>
      </c>
      <c r="BL98" s="20" t="s">
        <v>1233</v>
      </c>
      <c r="BM98" s="193" t="s">
        <v>1250</v>
      </c>
    </row>
    <row r="99" spans="1:65" s="2" customFormat="1" ht="11.25">
      <c r="A99" s="37"/>
      <c r="B99" s="38"/>
      <c r="C99" s="39"/>
      <c r="D99" s="195" t="s">
        <v>174</v>
      </c>
      <c r="E99" s="39"/>
      <c r="F99" s="196" t="s">
        <v>1251</v>
      </c>
      <c r="G99" s="39"/>
      <c r="H99" s="39"/>
      <c r="I99" s="197"/>
      <c r="J99" s="39"/>
      <c r="K99" s="39"/>
      <c r="L99" s="42"/>
      <c r="M99" s="198"/>
      <c r="N99" s="199"/>
      <c r="O99" s="67"/>
      <c r="P99" s="67"/>
      <c r="Q99" s="67"/>
      <c r="R99" s="67"/>
      <c r="S99" s="67"/>
      <c r="T99" s="68"/>
      <c r="U99" s="37"/>
      <c r="V99" s="37"/>
      <c r="W99" s="37"/>
      <c r="X99" s="37"/>
      <c r="Y99" s="37"/>
      <c r="Z99" s="37"/>
      <c r="AA99" s="37"/>
      <c r="AB99" s="37"/>
      <c r="AC99" s="37"/>
      <c r="AD99" s="37"/>
      <c r="AE99" s="37"/>
      <c r="AT99" s="20" t="s">
        <v>174</v>
      </c>
      <c r="AU99" s="20" t="s">
        <v>83</v>
      </c>
    </row>
    <row r="100" spans="1:65" s="2" customFormat="1" ht="366" customHeight="1">
      <c r="A100" s="37"/>
      <c r="B100" s="38"/>
      <c r="C100" s="39"/>
      <c r="D100" s="202" t="s">
        <v>360</v>
      </c>
      <c r="E100" s="39"/>
      <c r="F100" s="244" t="s">
        <v>1252</v>
      </c>
      <c r="G100" s="39"/>
      <c r="H100" s="39"/>
      <c r="I100" s="197"/>
      <c r="J100" s="39"/>
      <c r="K100" s="39"/>
      <c r="L100" s="42"/>
      <c r="M100" s="198"/>
      <c r="N100" s="199"/>
      <c r="O100" s="67"/>
      <c r="P100" s="67"/>
      <c r="Q100" s="67"/>
      <c r="R100" s="67"/>
      <c r="S100" s="67"/>
      <c r="T100" s="68"/>
      <c r="U100" s="37"/>
      <c r="V100" s="37"/>
      <c r="W100" s="37"/>
      <c r="X100" s="37"/>
      <c r="Y100" s="37"/>
      <c r="Z100" s="37"/>
      <c r="AA100" s="37"/>
      <c r="AB100" s="37"/>
      <c r="AC100" s="37"/>
      <c r="AD100" s="37"/>
      <c r="AE100" s="37"/>
      <c r="AT100" s="20" t="s">
        <v>360</v>
      </c>
      <c r="AU100" s="20" t="s">
        <v>83</v>
      </c>
    </row>
    <row r="101" spans="1:65" s="12" customFormat="1" ht="22.9" customHeight="1">
      <c r="B101" s="166"/>
      <c r="C101" s="167"/>
      <c r="D101" s="168" t="s">
        <v>72</v>
      </c>
      <c r="E101" s="180" t="s">
        <v>1253</v>
      </c>
      <c r="F101" s="180" t="s">
        <v>1254</v>
      </c>
      <c r="G101" s="167"/>
      <c r="H101" s="167"/>
      <c r="I101" s="170"/>
      <c r="J101" s="181">
        <f>BK101</f>
        <v>0</v>
      </c>
      <c r="K101" s="167"/>
      <c r="L101" s="172"/>
      <c r="M101" s="173"/>
      <c r="N101" s="174"/>
      <c r="O101" s="174"/>
      <c r="P101" s="175">
        <f>SUM(P102:P104)</f>
        <v>0</v>
      </c>
      <c r="Q101" s="174"/>
      <c r="R101" s="175">
        <f>SUM(R102:R104)</f>
        <v>0</v>
      </c>
      <c r="S101" s="174"/>
      <c r="T101" s="176">
        <f>SUM(T102:T104)</f>
        <v>0</v>
      </c>
      <c r="AR101" s="177" t="s">
        <v>197</v>
      </c>
      <c r="AT101" s="178" t="s">
        <v>72</v>
      </c>
      <c r="AU101" s="178" t="s">
        <v>81</v>
      </c>
      <c r="AY101" s="177" t="s">
        <v>165</v>
      </c>
      <c r="BK101" s="179">
        <f>SUM(BK102:BK104)</f>
        <v>0</v>
      </c>
    </row>
    <row r="102" spans="1:65" s="2" customFormat="1" ht="16.5" customHeight="1">
      <c r="A102" s="37"/>
      <c r="B102" s="38"/>
      <c r="C102" s="182" t="s">
        <v>203</v>
      </c>
      <c r="D102" s="182" t="s">
        <v>167</v>
      </c>
      <c r="E102" s="183" t="s">
        <v>1255</v>
      </c>
      <c r="F102" s="184" t="s">
        <v>1256</v>
      </c>
      <c r="G102" s="185" t="s">
        <v>389</v>
      </c>
      <c r="H102" s="186">
        <v>1</v>
      </c>
      <c r="I102" s="187"/>
      <c r="J102" s="188">
        <f>ROUND(I102*H102,2)</f>
        <v>0</v>
      </c>
      <c r="K102" s="184" t="s">
        <v>171</v>
      </c>
      <c r="L102" s="42"/>
      <c r="M102" s="189" t="s">
        <v>21</v>
      </c>
      <c r="N102" s="190" t="s">
        <v>44</v>
      </c>
      <c r="O102" s="67"/>
      <c r="P102" s="191">
        <f>O102*H102</f>
        <v>0</v>
      </c>
      <c r="Q102" s="191">
        <v>0</v>
      </c>
      <c r="R102" s="191">
        <f>Q102*H102</f>
        <v>0</v>
      </c>
      <c r="S102" s="191">
        <v>0</v>
      </c>
      <c r="T102" s="192">
        <f>S102*H102</f>
        <v>0</v>
      </c>
      <c r="U102" s="37"/>
      <c r="V102" s="37"/>
      <c r="W102" s="37"/>
      <c r="X102" s="37"/>
      <c r="Y102" s="37"/>
      <c r="Z102" s="37"/>
      <c r="AA102" s="37"/>
      <c r="AB102" s="37"/>
      <c r="AC102" s="37"/>
      <c r="AD102" s="37"/>
      <c r="AE102" s="37"/>
      <c r="AR102" s="193" t="s">
        <v>1233</v>
      </c>
      <c r="AT102" s="193" t="s">
        <v>167</v>
      </c>
      <c r="AU102" s="193" t="s">
        <v>83</v>
      </c>
      <c r="AY102" s="20" t="s">
        <v>165</v>
      </c>
      <c r="BE102" s="194">
        <f>IF(N102="základní",J102,0)</f>
        <v>0</v>
      </c>
      <c r="BF102" s="194">
        <f>IF(N102="snížená",J102,0)</f>
        <v>0</v>
      </c>
      <c r="BG102" s="194">
        <f>IF(N102="zákl. přenesená",J102,0)</f>
        <v>0</v>
      </c>
      <c r="BH102" s="194">
        <f>IF(N102="sníž. přenesená",J102,0)</f>
        <v>0</v>
      </c>
      <c r="BI102" s="194">
        <f>IF(N102="nulová",J102,0)</f>
        <v>0</v>
      </c>
      <c r="BJ102" s="20" t="s">
        <v>81</v>
      </c>
      <c r="BK102" s="194">
        <f>ROUND(I102*H102,2)</f>
        <v>0</v>
      </c>
      <c r="BL102" s="20" t="s">
        <v>1233</v>
      </c>
      <c r="BM102" s="193" t="s">
        <v>1257</v>
      </c>
    </row>
    <row r="103" spans="1:65" s="2" customFormat="1" ht="11.25">
      <c r="A103" s="37"/>
      <c r="B103" s="38"/>
      <c r="C103" s="39"/>
      <c r="D103" s="195" t="s">
        <v>174</v>
      </c>
      <c r="E103" s="39"/>
      <c r="F103" s="196" t="s">
        <v>1258</v>
      </c>
      <c r="G103" s="39"/>
      <c r="H103" s="39"/>
      <c r="I103" s="197"/>
      <c r="J103" s="39"/>
      <c r="K103" s="39"/>
      <c r="L103" s="42"/>
      <c r="M103" s="198"/>
      <c r="N103" s="199"/>
      <c r="O103" s="67"/>
      <c r="P103" s="67"/>
      <c r="Q103" s="67"/>
      <c r="R103" s="67"/>
      <c r="S103" s="67"/>
      <c r="T103" s="68"/>
      <c r="U103" s="37"/>
      <c r="V103" s="37"/>
      <c r="W103" s="37"/>
      <c r="X103" s="37"/>
      <c r="Y103" s="37"/>
      <c r="Z103" s="37"/>
      <c r="AA103" s="37"/>
      <c r="AB103" s="37"/>
      <c r="AC103" s="37"/>
      <c r="AD103" s="37"/>
      <c r="AE103" s="37"/>
      <c r="AT103" s="20" t="s">
        <v>174</v>
      </c>
      <c r="AU103" s="20" t="s">
        <v>83</v>
      </c>
    </row>
    <row r="104" spans="1:65" s="2" customFormat="1" ht="243" customHeight="1">
      <c r="A104" s="37"/>
      <c r="B104" s="38"/>
      <c r="C104" s="39"/>
      <c r="D104" s="202" t="s">
        <v>360</v>
      </c>
      <c r="E104" s="39"/>
      <c r="F104" s="244" t="s">
        <v>1259</v>
      </c>
      <c r="G104" s="39"/>
      <c r="H104" s="39"/>
      <c r="I104" s="197"/>
      <c r="J104" s="39"/>
      <c r="K104" s="39"/>
      <c r="L104" s="42"/>
      <c r="M104" s="198"/>
      <c r="N104" s="199"/>
      <c r="O104" s="67"/>
      <c r="P104" s="67"/>
      <c r="Q104" s="67"/>
      <c r="R104" s="67"/>
      <c r="S104" s="67"/>
      <c r="T104" s="68"/>
      <c r="U104" s="37"/>
      <c r="V104" s="37"/>
      <c r="W104" s="37"/>
      <c r="X104" s="37"/>
      <c r="Y104" s="37"/>
      <c r="Z104" s="37"/>
      <c r="AA104" s="37"/>
      <c r="AB104" s="37"/>
      <c r="AC104" s="37"/>
      <c r="AD104" s="37"/>
      <c r="AE104" s="37"/>
      <c r="AT104" s="20" t="s">
        <v>360</v>
      </c>
      <c r="AU104" s="20" t="s">
        <v>83</v>
      </c>
    </row>
    <row r="105" spans="1:65" s="12" customFormat="1" ht="22.9" customHeight="1">
      <c r="B105" s="166"/>
      <c r="C105" s="167"/>
      <c r="D105" s="168" t="s">
        <v>72</v>
      </c>
      <c r="E105" s="180" t="s">
        <v>1260</v>
      </c>
      <c r="F105" s="180" t="s">
        <v>1261</v>
      </c>
      <c r="G105" s="167"/>
      <c r="H105" s="167"/>
      <c r="I105" s="170"/>
      <c r="J105" s="181">
        <f>BK105</f>
        <v>0</v>
      </c>
      <c r="K105" s="167"/>
      <c r="L105" s="172"/>
      <c r="M105" s="173"/>
      <c r="N105" s="174"/>
      <c r="O105" s="174"/>
      <c r="P105" s="175">
        <f>SUM(P106:P108)</f>
        <v>0</v>
      </c>
      <c r="Q105" s="174"/>
      <c r="R105" s="175">
        <f>SUM(R106:R108)</f>
        <v>0</v>
      </c>
      <c r="S105" s="174"/>
      <c r="T105" s="176">
        <f>SUM(T106:T108)</f>
        <v>0</v>
      </c>
      <c r="AR105" s="177" t="s">
        <v>197</v>
      </c>
      <c r="AT105" s="178" t="s">
        <v>72</v>
      </c>
      <c r="AU105" s="178" t="s">
        <v>81</v>
      </c>
      <c r="AY105" s="177" t="s">
        <v>165</v>
      </c>
      <c r="BK105" s="179">
        <f>SUM(BK106:BK108)</f>
        <v>0</v>
      </c>
    </row>
    <row r="106" spans="1:65" s="2" customFormat="1" ht="16.5" customHeight="1">
      <c r="A106" s="37"/>
      <c r="B106" s="38"/>
      <c r="C106" s="182" t="s">
        <v>212</v>
      </c>
      <c r="D106" s="182" t="s">
        <v>167</v>
      </c>
      <c r="E106" s="183" t="s">
        <v>1262</v>
      </c>
      <c r="F106" s="184" t="s">
        <v>1263</v>
      </c>
      <c r="G106" s="185" t="s">
        <v>389</v>
      </c>
      <c r="H106" s="186">
        <v>1</v>
      </c>
      <c r="I106" s="187"/>
      <c r="J106" s="188">
        <f>ROUND(I106*H106,2)</f>
        <v>0</v>
      </c>
      <c r="K106" s="184" t="s">
        <v>171</v>
      </c>
      <c r="L106" s="42"/>
      <c r="M106" s="189" t="s">
        <v>21</v>
      </c>
      <c r="N106" s="190" t="s">
        <v>44</v>
      </c>
      <c r="O106" s="67"/>
      <c r="P106" s="191">
        <f>O106*H106</f>
        <v>0</v>
      </c>
      <c r="Q106" s="191">
        <v>0</v>
      </c>
      <c r="R106" s="191">
        <f>Q106*H106</f>
        <v>0</v>
      </c>
      <c r="S106" s="191">
        <v>0</v>
      </c>
      <c r="T106" s="192">
        <f>S106*H106</f>
        <v>0</v>
      </c>
      <c r="U106" s="37"/>
      <c r="V106" s="37"/>
      <c r="W106" s="37"/>
      <c r="X106" s="37"/>
      <c r="Y106" s="37"/>
      <c r="Z106" s="37"/>
      <c r="AA106" s="37"/>
      <c r="AB106" s="37"/>
      <c r="AC106" s="37"/>
      <c r="AD106" s="37"/>
      <c r="AE106" s="37"/>
      <c r="AR106" s="193" t="s">
        <v>1233</v>
      </c>
      <c r="AT106" s="193" t="s">
        <v>167</v>
      </c>
      <c r="AU106" s="193" t="s">
        <v>83</v>
      </c>
      <c r="AY106" s="20" t="s">
        <v>165</v>
      </c>
      <c r="BE106" s="194">
        <f>IF(N106="základní",J106,0)</f>
        <v>0</v>
      </c>
      <c r="BF106" s="194">
        <f>IF(N106="snížená",J106,0)</f>
        <v>0</v>
      </c>
      <c r="BG106" s="194">
        <f>IF(N106="zákl. přenesená",J106,0)</f>
        <v>0</v>
      </c>
      <c r="BH106" s="194">
        <f>IF(N106="sníž. přenesená",J106,0)</f>
        <v>0</v>
      </c>
      <c r="BI106" s="194">
        <f>IF(N106="nulová",J106,0)</f>
        <v>0</v>
      </c>
      <c r="BJ106" s="20" t="s">
        <v>81</v>
      </c>
      <c r="BK106" s="194">
        <f>ROUND(I106*H106,2)</f>
        <v>0</v>
      </c>
      <c r="BL106" s="20" t="s">
        <v>1233</v>
      </c>
      <c r="BM106" s="193" t="s">
        <v>1264</v>
      </c>
    </row>
    <row r="107" spans="1:65" s="2" customFormat="1" ht="11.25">
      <c r="A107" s="37"/>
      <c r="B107" s="38"/>
      <c r="C107" s="39"/>
      <c r="D107" s="195" t="s">
        <v>174</v>
      </c>
      <c r="E107" s="39"/>
      <c r="F107" s="196" t="s">
        <v>1265</v>
      </c>
      <c r="G107" s="39"/>
      <c r="H107" s="39"/>
      <c r="I107" s="197"/>
      <c r="J107" s="39"/>
      <c r="K107" s="39"/>
      <c r="L107" s="42"/>
      <c r="M107" s="198"/>
      <c r="N107" s="199"/>
      <c r="O107" s="67"/>
      <c r="P107" s="67"/>
      <c r="Q107" s="67"/>
      <c r="R107" s="67"/>
      <c r="S107" s="67"/>
      <c r="T107" s="68"/>
      <c r="U107" s="37"/>
      <c r="V107" s="37"/>
      <c r="W107" s="37"/>
      <c r="X107" s="37"/>
      <c r="Y107" s="37"/>
      <c r="Z107" s="37"/>
      <c r="AA107" s="37"/>
      <c r="AB107" s="37"/>
      <c r="AC107" s="37"/>
      <c r="AD107" s="37"/>
      <c r="AE107" s="37"/>
      <c r="AT107" s="20" t="s">
        <v>174</v>
      </c>
      <c r="AU107" s="20" t="s">
        <v>83</v>
      </c>
    </row>
    <row r="108" spans="1:65" s="2" customFormat="1" ht="31.5" customHeight="1">
      <c r="A108" s="37"/>
      <c r="B108" s="38"/>
      <c r="C108" s="39"/>
      <c r="D108" s="202" t="s">
        <v>360</v>
      </c>
      <c r="E108" s="39"/>
      <c r="F108" s="244" t="s">
        <v>1266</v>
      </c>
      <c r="G108" s="39"/>
      <c r="H108" s="39"/>
      <c r="I108" s="197"/>
      <c r="J108" s="39"/>
      <c r="K108" s="39"/>
      <c r="L108" s="42"/>
      <c r="M108" s="198"/>
      <c r="N108" s="199"/>
      <c r="O108" s="67"/>
      <c r="P108" s="67"/>
      <c r="Q108" s="67"/>
      <c r="R108" s="67"/>
      <c r="S108" s="67"/>
      <c r="T108" s="68"/>
      <c r="U108" s="37"/>
      <c r="V108" s="37"/>
      <c r="W108" s="37"/>
      <c r="X108" s="37"/>
      <c r="Y108" s="37"/>
      <c r="Z108" s="37"/>
      <c r="AA108" s="37"/>
      <c r="AB108" s="37"/>
      <c r="AC108" s="37"/>
      <c r="AD108" s="37"/>
      <c r="AE108" s="37"/>
      <c r="AT108" s="20" t="s">
        <v>360</v>
      </c>
      <c r="AU108" s="20" t="s">
        <v>83</v>
      </c>
    </row>
    <row r="109" spans="1:65" s="12" customFormat="1" ht="22.9" customHeight="1">
      <c r="B109" s="166"/>
      <c r="C109" s="167"/>
      <c r="D109" s="168" t="s">
        <v>72</v>
      </c>
      <c r="E109" s="180" t="s">
        <v>1267</v>
      </c>
      <c r="F109" s="180" t="s">
        <v>1268</v>
      </c>
      <c r="G109" s="167"/>
      <c r="H109" s="167"/>
      <c r="I109" s="170"/>
      <c r="J109" s="181">
        <f>BK109</f>
        <v>0</v>
      </c>
      <c r="K109" s="167"/>
      <c r="L109" s="172"/>
      <c r="M109" s="173"/>
      <c r="N109" s="174"/>
      <c r="O109" s="174"/>
      <c r="P109" s="175">
        <f>SUM(P110:P111)</f>
        <v>0</v>
      </c>
      <c r="Q109" s="174"/>
      <c r="R109" s="175">
        <f>SUM(R110:R111)</f>
        <v>0</v>
      </c>
      <c r="S109" s="174"/>
      <c r="T109" s="176">
        <f>SUM(T110:T111)</f>
        <v>0</v>
      </c>
      <c r="AR109" s="177" t="s">
        <v>197</v>
      </c>
      <c r="AT109" s="178" t="s">
        <v>72</v>
      </c>
      <c r="AU109" s="178" t="s">
        <v>81</v>
      </c>
      <c r="AY109" s="177" t="s">
        <v>165</v>
      </c>
      <c r="BK109" s="179">
        <f>SUM(BK110:BK111)</f>
        <v>0</v>
      </c>
    </row>
    <row r="110" spans="1:65" s="2" customFormat="1" ht="16.5" customHeight="1">
      <c r="A110" s="37"/>
      <c r="B110" s="38"/>
      <c r="C110" s="182" t="s">
        <v>219</v>
      </c>
      <c r="D110" s="182" t="s">
        <v>167</v>
      </c>
      <c r="E110" s="183" t="s">
        <v>1269</v>
      </c>
      <c r="F110" s="184" t="s">
        <v>1270</v>
      </c>
      <c r="G110" s="185" t="s">
        <v>389</v>
      </c>
      <c r="H110" s="186">
        <v>1</v>
      </c>
      <c r="I110" s="187"/>
      <c r="J110" s="188">
        <f>ROUND(I110*H110,2)</f>
        <v>0</v>
      </c>
      <c r="K110" s="184" t="s">
        <v>366</v>
      </c>
      <c r="L110" s="42"/>
      <c r="M110" s="189" t="s">
        <v>21</v>
      </c>
      <c r="N110" s="190" t="s">
        <v>44</v>
      </c>
      <c r="O110" s="67"/>
      <c r="P110" s="191">
        <f>O110*H110</f>
        <v>0</v>
      </c>
      <c r="Q110" s="191">
        <v>0</v>
      </c>
      <c r="R110" s="191">
        <f>Q110*H110</f>
        <v>0</v>
      </c>
      <c r="S110" s="191">
        <v>0</v>
      </c>
      <c r="T110" s="192">
        <f>S110*H110</f>
        <v>0</v>
      </c>
      <c r="U110" s="37"/>
      <c r="V110" s="37"/>
      <c r="W110" s="37"/>
      <c r="X110" s="37"/>
      <c r="Y110" s="37"/>
      <c r="Z110" s="37"/>
      <c r="AA110" s="37"/>
      <c r="AB110" s="37"/>
      <c r="AC110" s="37"/>
      <c r="AD110" s="37"/>
      <c r="AE110" s="37"/>
      <c r="AR110" s="193" t="s">
        <v>1233</v>
      </c>
      <c r="AT110" s="193" t="s">
        <v>167</v>
      </c>
      <c r="AU110" s="193" t="s">
        <v>83</v>
      </c>
      <c r="AY110" s="20" t="s">
        <v>165</v>
      </c>
      <c r="BE110" s="194">
        <f>IF(N110="základní",J110,0)</f>
        <v>0</v>
      </c>
      <c r="BF110" s="194">
        <f>IF(N110="snížená",J110,0)</f>
        <v>0</v>
      </c>
      <c r="BG110" s="194">
        <f>IF(N110="zákl. přenesená",J110,0)</f>
        <v>0</v>
      </c>
      <c r="BH110" s="194">
        <f>IF(N110="sníž. přenesená",J110,0)</f>
        <v>0</v>
      </c>
      <c r="BI110" s="194">
        <f>IF(N110="nulová",J110,0)</f>
        <v>0</v>
      </c>
      <c r="BJ110" s="20" t="s">
        <v>81</v>
      </c>
      <c r="BK110" s="194">
        <f>ROUND(I110*H110,2)</f>
        <v>0</v>
      </c>
      <c r="BL110" s="20" t="s">
        <v>1233</v>
      </c>
      <c r="BM110" s="193" t="s">
        <v>1271</v>
      </c>
    </row>
    <row r="111" spans="1:65" s="2" customFormat="1" ht="45.75" customHeight="1">
      <c r="A111" s="37"/>
      <c r="B111" s="38"/>
      <c r="C111" s="39"/>
      <c r="D111" s="202" t="s">
        <v>360</v>
      </c>
      <c r="E111" s="39"/>
      <c r="F111" s="244" t="s">
        <v>1272</v>
      </c>
      <c r="G111" s="39"/>
      <c r="H111" s="39"/>
      <c r="I111" s="197"/>
      <c r="J111" s="39"/>
      <c r="K111" s="39"/>
      <c r="L111" s="42"/>
      <c r="M111" s="264"/>
      <c r="N111" s="265"/>
      <c r="O111" s="261"/>
      <c r="P111" s="261"/>
      <c r="Q111" s="261"/>
      <c r="R111" s="261"/>
      <c r="S111" s="261"/>
      <c r="T111" s="266"/>
      <c r="U111" s="37"/>
      <c r="V111" s="37"/>
      <c r="W111" s="37"/>
      <c r="X111" s="37"/>
      <c r="Y111" s="37"/>
      <c r="Z111" s="37"/>
      <c r="AA111" s="37"/>
      <c r="AB111" s="37"/>
      <c r="AC111" s="37"/>
      <c r="AD111" s="37"/>
      <c r="AE111" s="37"/>
      <c r="AT111" s="20" t="s">
        <v>360</v>
      </c>
      <c r="AU111" s="20" t="s">
        <v>83</v>
      </c>
    </row>
    <row r="112" spans="1:65" s="2" customFormat="1" ht="6.95" customHeight="1">
      <c r="A112" s="37"/>
      <c r="B112" s="50"/>
      <c r="C112" s="51"/>
      <c r="D112" s="51"/>
      <c r="E112" s="51"/>
      <c r="F112" s="51"/>
      <c r="G112" s="51"/>
      <c r="H112" s="51"/>
      <c r="I112" s="51"/>
      <c r="J112" s="51"/>
      <c r="K112" s="51"/>
      <c r="L112" s="42"/>
      <c r="M112" s="37"/>
      <c r="O112" s="37"/>
      <c r="P112" s="37"/>
      <c r="Q112" s="37"/>
      <c r="R112" s="37"/>
      <c r="S112" s="37"/>
      <c r="T112" s="37"/>
      <c r="U112" s="37"/>
      <c r="V112" s="37"/>
      <c r="W112" s="37"/>
      <c r="X112" s="37"/>
      <c r="Y112" s="37"/>
      <c r="Z112" s="37"/>
      <c r="AA112" s="37"/>
      <c r="AB112" s="37"/>
      <c r="AC112" s="37"/>
      <c r="AD112" s="37"/>
      <c r="AE112" s="37"/>
    </row>
  </sheetData>
  <sheetProtection algorithmName="SHA-512" hashValue="XZ4FeGOFMcXvcwMDvUnySdYGQjfgSUdtIpjMQxYTqKMYjB+nCBD4uiF8j8ruedJltKCFpNo5G0irwoSk4EzTsQ==" saltValue="L8e8wOdaq7WGsDSFxrRjiIb0ePPUWaD5e/ApuI1eRsMjZ6nSU2rizlCwQYsFLPp8s0X1KX0yQp/7QMxTAX8G9Q==" spinCount="100000" sheet="1" objects="1" scenarios="1" formatColumns="0" formatRows="0" autoFilter="0"/>
  <autoFilter ref="C84:K111"/>
  <mergeCells count="9">
    <mergeCell ref="E50:H50"/>
    <mergeCell ref="E75:H75"/>
    <mergeCell ref="E77:H77"/>
    <mergeCell ref="L2:V2"/>
    <mergeCell ref="E7:H7"/>
    <mergeCell ref="E9:H9"/>
    <mergeCell ref="E18:H18"/>
    <mergeCell ref="E27:H27"/>
    <mergeCell ref="E48:H48"/>
  </mergeCells>
  <hyperlinks>
    <hyperlink ref="F89" r:id="rId1"/>
    <hyperlink ref="F95" r:id="rId2"/>
    <hyperlink ref="F99" r:id="rId3"/>
    <hyperlink ref="F103" r:id="rId4"/>
    <hyperlink ref="F107" r:id="rId5"/>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
</worksheet>
</file>

<file path=xl/worksheets/sheet8.xml><?xml version="1.0" encoding="utf-8"?>
<worksheet xmlns="http://schemas.openxmlformats.org/spreadsheetml/2006/main" xmlns:r="http://schemas.openxmlformats.org/officeDocument/2006/relationships">
  <sheetPr>
    <pageSetUpPr fitToPage="1"/>
  </sheetPr>
  <dimension ref="A1:H80"/>
  <sheetViews>
    <sheetView showGridLines="0"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12"/>
      <c r="C3" s="113"/>
      <c r="D3" s="113"/>
      <c r="E3" s="113"/>
      <c r="F3" s="113"/>
      <c r="G3" s="113"/>
      <c r="H3" s="23"/>
    </row>
    <row r="4" spans="1:8" s="1" customFormat="1" ht="24.95" customHeight="1">
      <c r="B4" s="23"/>
      <c r="C4" s="114" t="s">
        <v>1273</v>
      </c>
      <c r="H4" s="23"/>
    </row>
    <row r="5" spans="1:8" s="1" customFormat="1" ht="12" customHeight="1">
      <c r="B5" s="23"/>
      <c r="C5" s="267" t="s">
        <v>13</v>
      </c>
      <c r="D5" s="419" t="s">
        <v>14</v>
      </c>
      <c r="E5" s="412"/>
      <c r="F5" s="412"/>
      <c r="H5" s="23"/>
    </row>
    <row r="6" spans="1:8" s="1" customFormat="1" ht="36.950000000000003" customHeight="1">
      <c r="B6" s="23"/>
      <c r="C6" s="268" t="s">
        <v>16</v>
      </c>
      <c r="D6" s="425" t="s">
        <v>17</v>
      </c>
      <c r="E6" s="412"/>
      <c r="F6" s="412"/>
      <c r="H6" s="23"/>
    </row>
    <row r="7" spans="1:8" s="1" customFormat="1" ht="16.5" customHeight="1">
      <c r="B7" s="23"/>
      <c r="C7" s="116" t="s">
        <v>24</v>
      </c>
      <c r="D7" s="118" t="str">
        <f>'Rekapitulace stavby'!AN8</f>
        <v>7. 2. 2024</v>
      </c>
      <c r="H7" s="23"/>
    </row>
    <row r="8" spans="1:8" s="2" customFormat="1" ht="10.9" customHeight="1">
      <c r="A8" s="37"/>
      <c r="B8" s="42"/>
      <c r="C8" s="37"/>
      <c r="D8" s="37"/>
      <c r="E8" s="37"/>
      <c r="F8" s="37"/>
      <c r="G8" s="37"/>
      <c r="H8" s="42"/>
    </row>
    <row r="9" spans="1:8" s="11" customFormat="1" ht="29.25" customHeight="1">
      <c r="A9" s="155"/>
      <c r="B9" s="269"/>
      <c r="C9" s="270" t="s">
        <v>54</v>
      </c>
      <c r="D9" s="271" t="s">
        <v>55</v>
      </c>
      <c r="E9" s="271" t="s">
        <v>152</v>
      </c>
      <c r="F9" s="272" t="s">
        <v>1274</v>
      </c>
      <c r="G9" s="155"/>
      <c r="H9" s="269"/>
    </row>
    <row r="10" spans="1:8" s="2" customFormat="1" ht="26.45" customHeight="1">
      <c r="A10" s="37"/>
      <c r="B10" s="42"/>
      <c r="C10" s="273" t="s">
        <v>1275</v>
      </c>
      <c r="D10" s="273" t="s">
        <v>79</v>
      </c>
      <c r="E10" s="37"/>
      <c r="F10" s="37"/>
      <c r="G10" s="37"/>
      <c r="H10" s="42"/>
    </row>
    <row r="11" spans="1:8" s="2" customFormat="1" ht="16.899999999999999" customHeight="1">
      <c r="A11" s="37"/>
      <c r="B11" s="42"/>
      <c r="C11" s="274" t="s">
        <v>115</v>
      </c>
      <c r="D11" s="275" t="s">
        <v>116</v>
      </c>
      <c r="E11" s="276" t="s">
        <v>113</v>
      </c>
      <c r="F11" s="277">
        <v>54.6</v>
      </c>
      <c r="G11" s="37"/>
      <c r="H11" s="42"/>
    </row>
    <row r="12" spans="1:8" s="2" customFormat="1" ht="16.899999999999999" customHeight="1">
      <c r="A12" s="37"/>
      <c r="B12" s="42"/>
      <c r="C12" s="278" t="s">
        <v>21</v>
      </c>
      <c r="D12" s="278" t="s">
        <v>699</v>
      </c>
      <c r="E12" s="20" t="s">
        <v>21</v>
      </c>
      <c r="F12" s="279">
        <v>0</v>
      </c>
      <c r="G12" s="37"/>
      <c r="H12" s="42"/>
    </row>
    <row r="13" spans="1:8" s="2" customFormat="1" ht="16.899999999999999" customHeight="1">
      <c r="A13" s="37"/>
      <c r="B13" s="42"/>
      <c r="C13" s="278" t="s">
        <v>21</v>
      </c>
      <c r="D13" s="278" t="s">
        <v>700</v>
      </c>
      <c r="E13" s="20" t="s">
        <v>21</v>
      </c>
      <c r="F13" s="279">
        <v>54.6</v>
      </c>
      <c r="G13" s="37"/>
      <c r="H13" s="42"/>
    </row>
    <row r="14" spans="1:8" s="2" customFormat="1" ht="16.899999999999999" customHeight="1">
      <c r="A14" s="37"/>
      <c r="B14" s="42"/>
      <c r="C14" s="278" t="s">
        <v>115</v>
      </c>
      <c r="D14" s="278" t="s">
        <v>178</v>
      </c>
      <c r="E14" s="20" t="s">
        <v>21</v>
      </c>
      <c r="F14" s="279">
        <v>54.6</v>
      </c>
      <c r="G14" s="37"/>
      <c r="H14" s="42"/>
    </row>
    <row r="15" spans="1:8" s="2" customFormat="1" ht="16.899999999999999" customHeight="1">
      <c r="A15" s="37"/>
      <c r="B15" s="42"/>
      <c r="C15" s="280" t="s">
        <v>1276</v>
      </c>
      <c r="D15" s="37"/>
      <c r="E15" s="37"/>
      <c r="F15" s="37"/>
      <c r="G15" s="37"/>
      <c r="H15" s="42"/>
    </row>
    <row r="16" spans="1:8" s="2" customFormat="1" ht="16.899999999999999" customHeight="1">
      <c r="A16" s="37"/>
      <c r="B16" s="42"/>
      <c r="C16" s="278" t="s">
        <v>695</v>
      </c>
      <c r="D16" s="278" t="s">
        <v>1277</v>
      </c>
      <c r="E16" s="20" t="s">
        <v>113</v>
      </c>
      <c r="F16" s="279">
        <v>54.6</v>
      </c>
      <c r="G16" s="37"/>
      <c r="H16" s="42"/>
    </row>
    <row r="17" spans="1:8" s="2" customFormat="1" ht="16.899999999999999" customHeight="1">
      <c r="A17" s="37"/>
      <c r="B17" s="42"/>
      <c r="C17" s="278" t="s">
        <v>303</v>
      </c>
      <c r="D17" s="278" t="s">
        <v>1278</v>
      </c>
      <c r="E17" s="20" t="s">
        <v>113</v>
      </c>
      <c r="F17" s="279">
        <v>588.63</v>
      </c>
      <c r="G17" s="37"/>
      <c r="H17" s="42"/>
    </row>
    <row r="18" spans="1:8" s="2" customFormat="1" ht="16.899999999999999" customHeight="1">
      <c r="A18" s="37"/>
      <c r="B18" s="42"/>
      <c r="C18" s="278" t="s">
        <v>356</v>
      </c>
      <c r="D18" s="278" t="s">
        <v>1279</v>
      </c>
      <c r="E18" s="20" t="s">
        <v>124</v>
      </c>
      <c r="F18" s="279">
        <v>83.438000000000002</v>
      </c>
      <c r="G18" s="37"/>
      <c r="H18" s="42"/>
    </row>
    <row r="19" spans="1:8" s="2" customFormat="1" ht="16.899999999999999" customHeight="1">
      <c r="A19" s="37"/>
      <c r="B19" s="42"/>
      <c r="C19" s="278" t="s">
        <v>364</v>
      </c>
      <c r="D19" s="278" t="s">
        <v>1280</v>
      </c>
      <c r="E19" s="20" t="s">
        <v>113</v>
      </c>
      <c r="F19" s="279">
        <v>333.75</v>
      </c>
      <c r="G19" s="37"/>
      <c r="H19" s="42"/>
    </row>
    <row r="20" spans="1:8" s="2" customFormat="1" ht="16.899999999999999" customHeight="1">
      <c r="A20" s="37"/>
      <c r="B20" s="42"/>
      <c r="C20" s="278" t="s">
        <v>639</v>
      </c>
      <c r="D20" s="278" t="s">
        <v>1281</v>
      </c>
      <c r="E20" s="20" t="s">
        <v>113</v>
      </c>
      <c r="F20" s="279">
        <v>115.64</v>
      </c>
      <c r="G20" s="37"/>
      <c r="H20" s="42"/>
    </row>
    <row r="21" spans="1:8" s="2" customFormat="1" ht="16.899999999999999" customHeight="1">
      <c r="A21" s="37"/>
      <c r="B21" s="42"/>
      <c r="C21" s="278" t="s">
        <v>646</v>
      </c>
      <c r="D21" s="278" t="s">
        <v>1282</v>
      </c>
      <c r="E21" s="20" t="s">
        <v>113</v>
      </c>
      <c r="F21" s="279">
        <v>57.82</v>
      </c>
      <c r="G21" s="37"/>
      <c r="H21" s="42"/>
    </row>
    <row r="22" spans="1:8" s="2" customFormat="1" ht="16.899999999999999" customHeight="1">
      <c r="A22" s="37"/>
      <c r="B22" s="42"/>
      <c r="C22" s="278" t="s">
        <v>653</v>
      </c>
      <c r="D22" s="278" t="s">
        <v>1283</v>
      </c>
      <c r="E22" s="20" t="s">
        <v>113</v>
      </c>
      <c r="F22" s="279">
        <v>54.6</v>
      </c>
      <c r="G22" s="37"/>
      <c r="H22" s="42"/>
    </row>
    <row r="23" spans="1:8" s="2" customFormat="1" ht="16.899999999999999" customHeight="1">
      <c r="A23" s="37"/>
      <c r="B23" s="42"/>
      <c r="C23" s="278" t="s">
        <v>745</v>
      </c>
      <c r="D23" s="278" t="s">
        <v>1284</v>
      </c>
      <c r="E23" s="20" t="s">
        <v>113</v>
      </c>
      <c r="F23" s="279">
        <v>57.82</v>
      </c>
      <c r="G23" s="37"/>
      <c r="H23" s="42"/>
    </row>
    <row r="24" spans="1:8" s="2" customFormat="1" ht="16.899999999999999" customHeight="1">
      <c r="A24" s="37"/>
      <c r="B24" s="42"/>
      <c r="C24" s="278" t="s">
        <v>865</v>
      </c>
      <c r="D24" s="278" t="s">
        <v>1285</v>
      </c>
      <c r="E24" s="20" t="s">
        <v>113</v>
      </c>
      <c r="F24" s="279">
        <v>333.75</v>
      </c>
      <c r="G24" s="37"/>
      <c r="H24" s="42"/>
    </row>
    <row r="25" spans="1:8" s="2" customFormat="1" ht="16.899999999999999" customHeight="1">
      <c r="A25" s="37"/>
      <c r="B25" s="42"/>
      <c r="C25" s="278" t="s">
        <v>871</v>
      </c>
      <c r="D25" s="278" t="s">
        <v>1286</v>
      </c>
      <c r="E25" s="20" t="s">
        <v>113</v>
      </c>
      <c r="F25" s="279">
        <v>333.75</v>
      </c>
      <c r="G25" s="37"/>
      <c r="H25" s="42"/>
    </row>
    <row r="26" spans="1:8" s="2" customFormat="1" ht="16.899999999999999" customHeight="1">
      <c r="A26" s="37"/>
      <c r="B26" s="42"/>
      <c r="C26" s="278" t="s">
        <v>397</v>
      </c>
      <c r="D26" s="278" t="s">
        <v>1287</v>
      </c>
      <c r="E26" s="20" t="s">
        <v>113</v>
      </c>
      <c r="F26" s="279">
        <v>542.64</v>
      </c>
      <c r="G26" s="37"/>
      <c r="H26" s="42"/>
    </row>
    <row r="27" spans="1:8" s="2" customFormat="1" ht="16.899999999999999" customHeight="1">
      <c r="A27" s="37"/>
      <c r="B27" s="42"/>
      <c r="C27" s="278" t="s">
        <v>440</v>
      </c>
      <c r="D27" s="278" t="s">
        <v>441</v>
      </c>
      <c r="E27" s="20" t="s">
        <v>113</v>
      </c>
      <c r="F27" s="279">
        <v>333.75</v>
      </c>
      <c r="G27" s="37"/>
      <c r="H27" s="42"/>
    </row>
    <row r="28" spans="1:8" s="2" customFormat="1" ht="16.899999999999999" customHeight="1">
      <c r="A28" s="37"/>
      <c r="B28" s="42"/>
      <c r="C28" s="278" t="s">
        <v>446</v>
      </c>
      <c r="D28" s="278" t="s">
        <v>1288</v>
      </c>
      <c r="E28" s="20" t="s">
        <v>113</v>
      </c>
      <c r="F28" s="279">
        <v>667.5</v>
      </c>
      <c r="G28" s="37"/>
      <c r="H28" s="42"/>
    </row>
    <row r="29" spans="1:8" s="2" customFormat="1" ht="16.899999999999999" customHeight="1">
      <c r="A29" s="37"/>
      <c r="B29" s="42"/>
      <c r="C29" s="274" t="s">
        <v>119</v>
      </c>
      <c r="D29" s="275" t="s">
        <v>120</v>
      </c>
      <c r="E29" s="276" t="s">
        <v>113</v>
      </c>
      <c r="F29" s="277">
        <v>279.14999999999998</v>
      </c>
      <c r="G29" s="37"/>
      <c r="H29" s="42"/>
    </row>
    <row r="30" spans="1:8" s="2" customFormat="1" ht="16.899999999999999" customHeight="1">
      <c r="A30" s="37"/>
      <c r="B30" s="42"/>
      <c r="C30" s="278" t="s">
        <v>21</v>
      </c>
      <c r="D30" s="278" t="s">
        <v>791</v>
      </c>
      <c r="E30" s="20" t="s">
        <v>21</v>
      </c>
      <c r="F30" s="279">
        <v>0</v>
      </c>
      <c r="G30" s="37"/>
      <c r="H30" s="42"/>
    </row>
    <row r="31" spans="1:8" s="2" customFormat="1" ht="16.899999999999999" customHeight="1">
      <c r="A31" s="37"/>
      <c r="B31" s="42"/>
      <c r="C31" s="278" t="s">
        <v>21</v>
      </c>
      <c r="D31" s="278" t="s">
        <v>792</v>
      </c>
      <c r="E31" s="20" t="s">
        <v>21</v>
      </c>
      <c r="F31" s="279">
        <v>279.14999999999998</v>
      </c>
      <c r="G31" s="37"/>
      <c r="H31" s="42"/>
    </row>
    <row r="32" spans="1:8" s="2" customFormat="1" ht="16.899999999999999" customHeight="1">
      <c r="A32" s="37"/>
      <c r="B32" s="42"/>
      <c r="C32" s="278" t="s">
        <v>119</v>
      </c>
      <c r="D32" s="278" t="s">
        <v>178</v>
      </c>
      <c r="E32" s="20" t="s">
        <v>21</v>
      </c>
      <c r="F32" s="279">
        <v>279.14999999999998</v>
      </c>
      <c r="G32" s="37"/>
      <c r="H32" s="42"/>
    </row>
    <row r="33" spans="1:8" s="2" customFormat="1" ht="16.899999999999999" customHeight="1">
      <c r="A33" s="37"/>
      <c r="B33" s="42"/>
      <c r="C33" s="280" t="s">
        <v>1276</v>
      </c>
      <c r="D33" s="37"/>
      <c r="E33" s="37"/>
      <c r="F33" s="37"/>
      <c r="G33" s="37"/>
      <c r="H33" s="42"/>
    </row>
    <row r="34" spans="1:8" s="2" customFormat="1" ht="16.899999999999999" customHeight="1">
      <c r="A34" s="37"/>
      <c r="B34" s="42"/>
      <c r="C34" s="278" t="s">
        <v>787</v>
      </c>
      <c r="D34" s="278" t="s">
        <v>1289</v>
      </c>
      <c r="E34" s="20" t="s">
        <v>113</v>
      </c>
      <c r="F34" s="279">
        <v>279.14999999999998</v>
      </c>
      <c r="G34" s="37"/>
      <c r="H34" s="42"/>
    </row>
    <row r="35" spans="1:8" s="2" customFormat="1" ht="16.899999999999999" customHeight="1">
      <c r="A35" s="37"/>
      <c r="B35" s="42"/>
      <c r="C35" s="278" t="s">
        <v>303</v>
      </c>
      <c r="D35" s="278" t="s">
        <v>1278</v>
      </c>
      <c r="E35" s="20" t="s">
        <v>113</v>
      </c>
      <c r="F35" s="279">
        <v>588.63</v>
      </c>
      <c r="G35" s="37"/>
      <c r="H35" s="42"/>
    </row>
    <row r="36" spans="1:8" s="2" customFormat="1" ht="16.899999999999999" customHeight="1">
      <c r="A36" s="37"/>
      <c r="B36" s="42"/>
      <c r="C36" s="278" t="s">
        <v>356</v>
      </c>
      <c r="D36" s="278" t="s">
        <v>1279</v>
      </c>
      <c r="E36" s="20" t="s">
        <v>124</v>
      </c>
      <c r="F36" s="279">
        <v>83.438000000000002</v>
      </c>
      <c r="G36" s="37"/>
      <c r="H36" s="42"/>
    </row>
    <row r="37" spans="1:8" s="2" customFormat="1" ht="16.899999999999999" customHeight="1">
      <c r="A37" s="37"/>
      <c r="B37" s="42"/>
      <c r="C37" s="278" t="s">
        <v>364</v>
      </c>
      <c r="D37" s="278" t="s">
        <v>1280</v>
      </c>
      <c r="E37" s="20" t="s">
        <v>113</v>
      </c>
      <c r="F37" s="279">
        <v>333.75</v>
      </c>
      <c r="G37" s="37"/>
      <c r="H37" s="42"/>
    </row>
    <row r="38" spans="1:8" s="2" customFormat="1" ht="16.899999999999999" customHeight="1">
      <c r="A38" s="37"/>
      <c r="B38" s="42"/>
      <c r="C38" s="278" t="s">
        <v>757</v>
      </c>
      <c r="D38" s="278" t="s">
        <v>1290</v>
      </c>
      <c r="E38" s="20" t="s">
        <v>113</v>
      </c>
      <c r="F38" s="279">
        <v>279.14999999999998</v>
      </c>
      <c r="G38" s="37"/>
      <c r="H38" s="42"/>
    </row>
    <row r="39" spans="1:8" s="2" customFormat="1" ht="16.899999999999999" customHeight="1">
      <c r="A39" s="37"/>
      <c r="B39" s="42"/>
      <c r="C39" s="278" t="s">
        <v>763</v>
      </c>
      <c r="D39" s="278" t="s">
        <v>1291</v>
      </c>
      <c r="E39" s="20" t="s">
        <v>113</v>
      </c>
      <c r="F39" s="279">
        <v>558.29999999999995</v>
      </c>
      <c r="G39" s="37"/>
      <c r="H39" s="42"/>
    </row>
    <row r="40" spans="1:8" s="2" customFormat="1" ht="16.899999999999999" customHeight="1">
      <c r="A40" s="37"/>
      <c r="B40" s="42"/>
      <c r="C40" s="278" t="s">
        <v>769</v>
      </c>
      <c r="D40" s="278" t="s">
        <v>1292</v>
      </c>
      <c r="E40" s="20" t="s">
        <v>113</v>
      </c>
      <c r="F40" s="279">
        <v>279.14999999999998</v>
      </c>
      <c r="G40" s="37"/>
      <c r="H40" s="42"/>
    </row>
    <row r="41" spans="1:8" s="2" customFormat="1" ht="16.899999999999999" customHeight="1">
      <c r="A41" s="37"/>
      <c r="B41" s="42"/>
      <c r="C41" s="278" t="s">
        <v>774</v>
      </c>
      <c r="D41" s="278" t="s">
        <v>1293</v>
      </c>
      <c r="E41" s="20" t="s">
        <v>113</v>
      </c>
      <c r="F41" s="279">
        <v>279.14999999999998</v>
      </c>
      <c r="G41" s="37"/>
      <c r="H41" s="42"/>
    </row>
    <row r="42" spans="1:8" s="2" customFormat="1" ht="16.899999999999999" customHeight="1">
      <c r="A42" s="37"/>
      <c r="B42" s="42"/>
      <c r="C42" s="278" t="s">
        <v>799</v>
      </c>
      <c r="D42" s="278" t="s">
        <v>1294</v>
      </c>
      <c r="E42" s="20" t="s">
        <v>124</v>
      </c>
      <c r="F42" s="279">
        <v>209.363</v>
      </c>
      <c r="G42" s="37"/>
      <c r="H42" s="42"/>
    </row>
    <row r="43" spans="1:8" s="2" customFormat="1" ht="16.899999999999999" customHeight="1">
      <c r="A43" s="37"/>
      <c r="B43" s="42"/>
      <c r="C43" s="278" t="s">
        <v>830</v>
      </c>
      <c r="D43" s="278" t="s">
        <v>1295</v>
      </c>
      <c r="E43" s="20" t="s">
        <v>113</v>
      </c>
      <c r="F43" s="279">
        <v>279.14999999999998</v>
      </c>
      <c r="G43" s="37"/>
      <c r="H43" s="42"/>
    </row>
    <row r="44" spans="1:8" s="2" customFormat="1" ht="16.899999999999999" customHeight="1">
      <c r="A44" s="37"/>
      <c r="B44" s="42"/>
      <c r="C44" s="278" t="s">
        <v>865</v>
      </c>
      <c r="D44" s="278" t="s">
        <v>1285</v>
      </c>
      <c r="E44" s="20" t="s">
        <v>113</v>
      </c>
      <c r="F44" s="279">
        <v>333.75</v>
      </c>
      <c r="G44" s="37"/>
      <c r="H44" s="42"/>
    </row>
    <row r="45" spans="1:8" s="2" customFormat="1" ht="16.899999999999999" customHeight="1">
      <c r="A45" s="37"/>
      <c r="B45" s="42"/>
      <c r="C45" s="278" t="s">
        <v>871</v>
      </c>
      <c r="D45" s="278" t="s">
        <v>1286</v>
      </c>
      <c r="E45" s="20" t="s">
        <v>113</v>
      </c>
      <c r="F45" s="279">
        <v>333.75</v>
      </c>
      <c r="G45" s="37"/>
      <c r="H45" s="42"/>
    </row>
    <row r="46" spans="1:8" s="2" customFormat="1" ht="16.899999999999999" customHeight="1">
      <c r="A46" s="37"/>
      <c r="B46" s="42"/>
      <c r="C46" s="278" t="s">
        <v>397</v>
      </c>
      <c r="D46" s="278" t="s">
        <v>1287</v>
      </c>
      <c r="E46" s="20" t="s">
        <v>113</v>
      </c>
      <c r="F46" s="279">
        <v>542.64</v>
      </c>
      <c r="G46" s="37"/>
      <c r="H46" s="42"/>
    </row>
    <row r="47" spans="1:8" s="2" customFormat="1" ht="16.899999999999999" customHeight="1">
      <c r="A47" s="37"/>
      <c r="B47" s="42"/>
      <c r="C47" s="278" t="s">
        <v>440</v>
      </c>
      <c r="D47" s="278" t="s">
        <v>441</v>
      </c>
      <c r="E47" s="20" t="s">
        <v>113</v>
      </c>
      <c r="F47" s="279">
        <v>333.75</v>
      </c>
      <c r="G47" s="37"/>
      <c r="H47" s="42"/>
    </row>
    <row r="48" spans="1:8" s="2" customFormat="1" ht="16.899999999999999" customHeight="1">
      <c r="A48" s="37"/>
      <c r="B48" s="42"/>
      <c r="C48" s="278" t="s">
        <v>446</v>
      </c>
      <c r="D48" s="278" t="s">
        <v>1288</v>
      </c>
      <c r="E48" s="20" t="s">
        <v>113</v>
      </c>
      <c r="F48" s="279">
        <v>667.5</v>
      </c>
      <c r="G48" s="37"/>
      <c r="H48" s="42"/>
    </row>
    <row r="49" spans="1:8" s="2" customFormat="1" ht="16.899999999999999" customHeight="1">
      <c r="A49" s="37"/>
      <c r="B49" s="42"/>
      <c r="C49" s="274" t="s">
        <v>687</v>
      </c>
      <c r="D49" s="275" t="s">
        <v>1296</v>
      </c>
      <c r="E49" s="276" t="s">
        <v>124</v>
      </c>
      <c r="F49" s="277">
        <v>32.200000000000003</v>
      </c>
      <c r="G49" s="37"/>
      <c r="H49" s="42"/>
    </row>
    <row r="50" spans="1:8" s="2" customFormat="1" ht="16.899999999999999" customHeight="1">
      <c r="A50" s="37"/>
      <c r="B50" s="42"/>
      <c r="C50" s="278" t="s">
        <v>21</v>
      </c>
      <c r="D50" s="278" t="s">
        <v>684</v>
      </c>
      <c r="E50" s="20" t="s">
        <v>21</v>
      </c>
      <c r="F50" s="279">
        <v>0</v>
      </c>
      <c r="G50" s="37"/>
      <c r="H50" s="42"/>
    </row>
    <row r="51" spans="1:8" s="2" customFormat="1" ht="16.899999999999999" customHeight="1">
      <c r="A51" s="37"/>
      <c r="B51" s="42"/>
      <c r="C51" s="278" t="s">
        <v>21</v>
      </c>
      <c r="D51" s="278" t="s">
        <v>685</v>
      </c>
      <c r="E51" s="20" t="s">
        <v>21</v>
      </c>
      <c r="F51" s="279">
        <v>25.9</v>
      </c>
      <c r="G51" s="37"/>
      <c r="H51" s="42"/>
    </row>
    <row r="52" spans="1:8" s="2" customFormat="1" ht="16.899999999999999" customHeight="1">
      <c r="A52" s="37"/>
      <c r="B52" s="42"/>
      <c r="C52" s="278" t="s">
        <v>21</v>
      </c>
      <c r="D52" s="278" t="s">
        <v>686</v>
      </c>
      <c r="E52" s="20" t="s">
        <v>21</v>
      </c>
      <c r="F52" s="279">
        <v>6.3</v>
      </c>
      <c r="G52" s="37"/>
      <c r="H52" s="42"/>
    </row>
    <row r="53" spans="1:8" s="2" customFormat="1" ht="16.899999999999999" customHeight="1">
      <c r="A53" s="37"/>
      <c r="B53" s="42"/>
      <c r="C53" s="278" t="s">
        <v>687</v>
      </c>
      <c r="D53" s="278" t="s">
        <v>178</v>
      </c>
      <c r="E53" s="20" t="s">
        <v>21</v>
      </c>
      <c r="F53" s="279">
        <v>32.200000000000003</v>
      </c>
      <c r="G53" s="37"/>
      <c r="H53" s="42"/>
    </row>
    <row r="54" spans="1:8" s="2" customFormat="1" ht="16.899999999999999" customHeight="1">
      <c r="A54" s="37"/>
      <c r="B54" s="42"/>
      <c r="C54" s="280" t="s">
        <v>1276</v>
      </c>
      <c r="D54" s="37"/>
      <c r="E54" s="37"/>
      <c r="F54" s="37"/>
      <c r="G54" s="37"/>
      <c r="H54" s="42"/>
    </row>
    <row r="55" spans="1:8" s="2" customFormat="1" ht="16.899999999999999" customHeight="1">
      <c r="A55" s="37"/>
      <c r="B55" s="42"/>
      <c r="C55" s="278" t="s">
        <v>680</v>
      </c>
      <c r="D55" s="278" t="s">
        <v>1297</v>
      </c>
      <c r="E55" s="20" t="s">
        <v>124</v>
      </c>
      <c r="F55" s="279">
        <v>32.200000000000003</v>
      </c>
      <c r="G55" s="37"/>
      <c r="H55" s="42"/>
    </row>
    <row r="56" spans="1:8" s="2" customFormat="1" ht="16.899999999999999" customHeight="1">
      <c r="A56" s="37"/>
      <c r="B56" s="42"/>
      <c r="C56" s="278" t="s">
        <v>325</v>
      </c>
      <c r="D56" s="278" t="s">
        <v>1298</v>
      </c>
      <c r="E56" s="20" t="s">
        <v>124</v>
      </c>
      <c r="F56" s="279">
        <v>94.5</v>
      </c>
      <c r="G56" s="37"/>
      <c r="H56" s="42"/>
    </row>
    <row r="57" spans="1:8" s="2" customFormat="1" ht="16.899999999999999" customHeight="1">
      <c r="A57" s="37"/>
      <c r="B57" s="42"/>
      <c r="C57" s="278" t="s">
        <v>639</v>
      </c>
      <c r="D57" s="278" t="s">
        <v>1281</v>
      </c>
      <c r="E57" s="20" t="s">
        <v>113</v>
      </c>
      <c r="F57" s="279">
        <v>115.64</v>
      </c>
      <c r="G57" s="37"/>
      <c r="H57" s="42"/>
    </row>
    <row r="58" spans="1:8" s="2" customFormat="1" ht="16.899999999999999" customHeight="1">
      <c r="A58" s="37"/>
      <c r="B58" s="42"/>
      <c r="C58" s="278" t="s">
        <v>646</v>
      </c>
      <c r="D58" s="278" t="s">
        <v>1282</v>
      </c>
      <c r="E58" s="20" t="s">
        <v>113</v>
      </c>
      <c r="F58" s="279">
        <v>57.82</v>
      </c>
      <c r="G58" s="37"/>
      <c r="H58" s="42"/>
    </row>
    <row r="59" spans="1:8" s="2" customFormat="1" ht="16.899999999999999" customHeight="1">
      <c r="A59" s="37"/>
      <c r="B59" s="42"/>
      <c r="C59" s="278" t="s">
        <v>728</v>
      </c>
      <c r="D59" s="278" t="s">
        <v>1299</v>
      </c>
      <c r="E59" s="20" t="s">
        <v>124</v>
      </c>
      <c r="F59" s="279">
        <v>32.200000000000003</v>
      </c>
      <c r="G59" s="37"/>
      <c r="H59" s="42"/>
    </row>
    <row r="60" spans="1:8" s="2" customFormat="1" ht="16.899999999999999" customHeight="1">
      <c r="A60" s="37"/>
      <c r="B60" s="42"/>
      <c r="C60" s="278" t="s">
        <v>734</v>
      </c>
      <c r="D60" s="278" t="s">
        <v>1300</v>
      </c>
      <c r="E60" s="20" t="s">
        <v>124</v>
      </c>
      <c r="F60" s="279">
        <v>32.200000000000003</v>
      </c>
      <c r="G60" s="37"/>
      <c r="H60" s="42"/>
    </row>
    <row r="61" spans="1:8" s="2" customFormat="1" ht="16.899999999999999" customHeight="1">
      <c r="A61" s="37"/>
      <c r="B61" s="42"/>
      <c r="C61" s="278" t="s">
        <v>739</v>
      </c>
      <c r="D61" s="278" t="s">
        <v>1301</v>
      </c>
      <c r="E61" s="20" t="s">
        <v>124</v>
      </c>
      <c r="F61" s="279">
        <v>32.200000000000003</v>
      </c>
      <c r="G61" s="37"/>
      <c r="H61" s="42"/>
    </row>
    <row r="62" spans="1:8" s="2" customFormat="1" ht="16.899999999999999" customHeight="1">
      <c r="A62" s="37"/>
      <c r="B62" s="42"/>
      <c r="C62" s="278" t="s">
        <v>745</v>
      </c>
      <c r="D62" s="278" t="s">
        <v>1284</v>
      </c>
      <c r="E62" s="20" t="s">
        <v>113</v>
      </c>
      <c r="F62" s="279">
        <v>57.82</v>
      </c>
      <c r="G62" s="37"/>
      <c r="H62" s="42"/>
    </row>
    <row r="63" spans="1:8" s="2" customFormat="1" ht="16.899999999999999" customHeight="1">
      <c r="A63" s="37"/>
      <c r="B63" s="42"/>
      <c r="C63" s="278" t="s">
        <v>689</v>
      </c>
      <c r="D63" s="278" t="s">
        <v>690</v>
      </c>
      <c r="E63" s="20" t="s">
        <v>113</v>
      </c>
      <c r="F63" s="279">
        <v>3.5419999999999998</v>
      </c>
      <c r="G63" s="37"/>
      <c r="H63" s="42"/>
    </row>
    <row r="64" spans="1:8" s="2" customFormat="1" ht="16.899999999999999" customHeight="1">
      <c r="A64" s="37"/>
      <c r="B64" s="42"/>
      <c r="C64" s="274" t="s">
        <v>111</v>
      </c>
      <c r="D64" s="275" t="s">
        <v>112</v>
      </c>
      <c r="E64" s="276" t="s">
        <v>113</v>
      </c>
      <c r="F64" s="277">
        <v>198</v>
      </c>
      <c r="G64" s="37"/>
      <c r="H64" s="42"/>
    </row>
    <row r="65" spans="1:8" s="2" customFormat="1" ht="16.899999999999999" customHeight="1">
      <c r="A65" s="37"/>
      <c r="B65" s="42"/>
      <c r="C65" s="278" t="s">
        <v>21</v>
      </c>
      <c r="D65" s="278" t="s">
        <v>725</v>
      </c>
      <c r="E65" s="20" t="s">
        <v>21</v>
      </c>
      <c r="F65" s="279">
        <v>198</v>
      </c>
      <c r="G65" s="37"/>
      <c r="H65" s="42"/>
    </row>
    <row r="66" spans="1:8" s="2" customFormat="1" ht="16.899999999999999" customHeight="1">
      <c r="A66" s="37"/>
      <c r="B66" s="42"/>
      <c r="C66" s="278" t="s">
        <v>111</v>
      </c>
      <c r="D66" s="278" t="s">
        <v>178</v>
      </c>
      <c r="E66" s="20" t="s">
        <v>21</v>
      </c>
      <c r="F66" s="279">
        <v>198</v>
      </c>
      <c r="G66" s="37"/>
      <c r="H66" s="42"/>
    </row>
    <row r="67" spans="1:8" s="2" customFormat="1" ht="16.899999999999999" customHeight="1">
      <c r="A67" s="37"/>
      <c r="B67" s="42"/>
      <c r="C67" s="280" t="s">
        <v>1276</v>
      </c>
      <c r="D67" s="37"/>
      <c r="E67" s="37"/>
      <c r="F67" s="37"/>
      <c r="G67" s="37"/>
      <c r="H67" s="42"/>
    </row>
    <row r="68" spans="1:8" s="2" customFormat="1" ht="16.899999999999999" customHeight="1">
      <c r="A68" s="37"/>
      <c r="B68" s="42"/>
      <c r="C68" s="278" t="s">
        <v>721</v>
      </c>
      <c r="D68" s="278" t="s">
        <v>1302</v>
      </c>
      <c r="E68" s="20" t="s">
        <v>113</v>
      </c>
      <c r="F68" s="279">
        <v>227.7</v>
      </c>
      <c r="G68" s="37"/>
      <c r="H68" s="42"/>
    </row>
    <row r="69" spans="1:8" s="2" customFormat="1" ht="16.899999999999999" customHeight="1">
      <c r="A69" s="37"/>
      <c r="B69" s="42"/>
      <c r="C69" s="278" t="s">
        <v>518</v>
      </c>
      <c r="D69" s="278" t="s">
        <v>1303</v>
      </c>
      <c r="E69" s="20" t="s">
        <v>113</v>
      </c>
      <c r="F69" s="279">
        <v>198</v>
      </c>
      <c r="G69" s="37"/>
      <c r="H69" s="42"/>
    </row>
    <row r="70" spans="1:8" s="2" customFormat="1" ht="16.899999999999999" customHeight="1">
      <c r="A70" s="37"/>
      <c r="B70" s="42"/>
      <c r="C70" s="274" t="s">
        <v>122</v>
      </c>
      <c r="D70" s="275" t="s">
        <v>123</v>
      </c>
      <c r="E70" s="276" t="s">
        <v>124</v>
      </c>
      <c r="F70" s="277">
        <v>157.655</v>
      </c>
      <c r="G70" s="37"/>
      <c r="H70" s="42"/>
    </row>
    <row r="71" spans="1:8" s="2" customFormat="1" ht="16.899999999999999" customHeight="1">
      <c r="A71" s="37"/>
      <c r="B71" s="42"/>
      <c r="C71" s="278" t="s">
        <v>21</v>
      </c>
      <c r="D71" s="278" t="s">
        <v>816</v>
      </c>
      <c r="E71" s="20" t="s">
        <v>21</v>
      </c>
      <c r="F71" s="279">
        <v>135.18</v>
      </c>
      <c r="G71" s="37"/>
      <c r="H71" s="42"/>
    </row>
    <row r="72" spans="1:8" s="2" customFormat="1" ht="16.899999999999999" customHeight="1">
      <c r="A72" s="37"/>
      <c r="B72" s="42"/>
      <c r="C72" s="278" t="s">
        <v>21</v>
      </c>
      <c r="D72" s="278" t="s">
        <v>817</v>
      </c>
      <c r="E72" s="20" t="s">
        <v>21</v>
      </c>
      <c r="F72" s="279">
        <v>15.9</v>
      </c>
      <c r="G72" s="37"/>
      <c r="H72" s="42"/>
    </row>
    <row r="73" spans="1:8" s="2" customFormat="1" ht="16.899999999999999" customHeight="1">
      <c r="A73" s="37"/>
      <c r="B73" s="42"/>
      <c r="C73" s="278" t="s">
        <v>21</v>
      </c>
      <c r="D73" s="278" t="s">
        <v>818</v>
      </c>
      <c r="E73" s="20" t="s">
        <v>21</v>
      </c>
      <c r="F73" s="279">
        <v>6.5750000000000002</v>
      </c>
      <c r="G73" s="37"/>
      <c r="H73" s="42"/>
    </row>
    <row r="74" spans="1:8" s="2" customFormat="1" ht="16.899999999999999" customHeight="1">
      <c r="A74" s="37"/>
      <c r="B74" s="42"/>
      <c r="C74" s="278" t="s">
        <v>122</v>
      </c>
      <c r="D74" s="278" t="s">
        <v>178</v>
      </c>
      <c r="E74" s="20" t="s">
        <v>21</v>
      </c>
      <c r="F74" s="279">
        <v>157.655</v>
      </c>
      <c r="G74" s="37"/>
      <c r="H74" s="42"/>
    </row>
    <row r="75" spans="1:8" s="2" customFormat="1" ht="16.899999999999999" customHeight="1">
      <c r="A75" s="37"/>
      <c r="B75" s="42"/>
      <c r="C75" s="280" t="s">
        <v>1276</v>
      </c>
      <c r="D75" s="37"/>
      <c r="E75" s="37"/>
      <c r="F75" s="37"/>
      <c r="G75" s="37"/>
      <c r="H75" s="42"/>
    </row>
    <row r="76" spans="1:8" s="2" customFormat="1" ht="16.899999999999999" customHeight="1">
      <c r="A76" s="37"/>
      <c r="B76" s="42"/>
      <c r="C76" s="278" t="s">
        <v>812</v>
      </c>
      <c r="D76" s="278" t="s">
        <v>1304</v>
      </c>
      <c r="E76" s="20" t="s">
        <v>124</v>
      </c>
      <c r="F76" s="279">
        <v>157.655</v>
      </c>
      <c r="G76" s="37"/>
      <c r="H76" s="42"/>
    </row>
    <row r="77" spans="1:8" s="2" customFormat="1" ht="16.899999999999999" customHeight="1">
      <c r="A77" s="37"/>
      <c r="B77" s="42"/>
      <c r="C77" s="278" t="s">
        <v>805</v>
      </c>
      <c r="D77" s="278" t="s">
        <v>1305</v>
      </c>
      <c r="E77" s="20" t="s">
        <v>124</v>
      </c>
      <c r="F77" s="279">
        <v>194.70500000000001</v>
      </c>
      <c r="G77" s="37"/>
      <c r="H77" s="42"/>
    </row>
    <row r="78" spans="1:8" s="2" customFormat="1" ht="16.899999999999999" customHeight="1">
      <c r="A78" s="37"/>
      <c r="B78" s="42"/>
      <c r="C78" s="278" t="s">
        <v>825</v>
      </c>
      <c r="D78" s="278" t="s">
        <v>1306</v>
      </c>
      <c r="E78" s="20" t="s">
        <v>124</v>
      </c>
      <c r="F78" s="279">
        <v>157.655</v>
      </c>
      <c r="G78" s="37"/>
      <c r="H78" s="42"/>
    </row>
    <row r="79" spans="1:8" s="2" customFormat="1" ht="7.35" customHeight="1">
      <c r="A79" s="37"/>
      <c r="B79" s="136"/>
      <c r="C79" s="137"/>
      <c r="D79" s="137"/>
      <c r="E79" s="137"/>
      <c r="F79" s="137"/>
      <c r="G79" s="137"/>
      <c r="H79" s="42"/>
    </row>
    <row r="80" spans="1:8" s="2" customFormat="1" ht="11.25">
      <c r="A80" s="37"/>
      <c r="B80" s="37"/>
      <c r="C80" s="37"/>
      <c r="D80" s="37"/>
      <c r="E80" s="37"/>
      <c r="F80" s="37"/>
      <c r="G80" s="37"/>
      <c r="H80" s="37"/>
    </row>
  </sheetData>
  <sheetProtection algorithmName="SHA-512" hashValue="R6SON6na4lpQU10uUZMcmZI7erzKWWmNLJwGscYU62jSewsAHIiCOYNnuth2Dyyq5PdFiQ5JUa3ox+1AdsLUpg==" saltValue="5LuBViaePqJoXfzpYbbUOTS5SQfRTRBT4HuorMi7fu72j2WF2YsNhki0T6dyNa3UEPR7Cpw01R2jew3P3SRixg=="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sheetPr>
    <pageSetUpPr fitToPage="1"/>
  </sheetPr>
  <dimension ref="A1:K219"/>
  <sheetViews>
    <sheetView showGridLines="0" topLeftCell="A58" zoomScale="110" zoomScaleNormal="110" workbookViewId="0"/>
  </sheetViews>
  <sheetFormatPr defaultRowHeight="15"/>
  <cols>
    <col min="1" max="1" width="8.33203125" style="281" customWidth="1"/>
    <col min="2" max="2" width="1.6640625" style="281" customWidth="1"/>
    <col min="3" max="4" width="5" style="281" customWidth="1"/>
    <col min="5" max="5" width="11.6640625" style="281" customWidth="1"/>
    <col min="6" max="6" width="9.1640625" style="281" customWidth="1"/>
    <col min="7" max="7" width="5" style="281" customWidth="1"/>
    <col min="8" max="8" width="77.83203125" style="281" customWidth="1"/>
    <col min="9" max="10" width="20" style="281" customWidth="1"/>
    <col min="11" max="11" width="1.6640625" style="281" customWidth="1"/>
  </cols>
  <sheetData>
    <row r="1" spans="2:11" s="1" customFormat="1" ht="37.5" customHeight="1"/>
    <row r="2" spans="2:11" s="1" customFormat="1" ht="7.5" customHeight="1">
      <c r="B2" s="282"/>
      <c r="C2" s="283"/>
      <c r="D2" s="283"/>
      <c r="E2" s="283"/>
      <c r="F2" s="283"/>
      <c r="G2" s="283"/>
      <c r="H2" s="283"/>
      <c r="I2" s="283"/>
      <c r="J2" s="283"/>
      <c r="K2" s="284"/>
    </row>
    <row r="3" spans="2:11" s="17" customFormat="1" ht="45" customHeight="1">
      <c r="B3" s="285"/>
      <c r="C3" s="428" t="s">
        <v>1307</v>
      </c>
      <c r="D3" s="428"/>
      <c r="E3" s="428"/>
      <c r="F3" s="428"/>
      <c r="G3" s="428"/>
      <c r="H3" s="428"/>
      <c r="I3" s="428"/>
      <c r="J3" s="428"/>
      <c r="K3" s="286"/>
    </row>
    <row r="4" spans="2:11" s="1" customFormat="1" ht="25.5" customHeight="1">
      <c r="B4" s="287"/>
      <c r="C4" s="427" t="s">
        <v>1308</v>
      </c>
      <c r="D4" s="427"/>
      <c r="E4" s="427"/>
      <c r="F4" s="427"/>
      <c r="G4" s="427"/>
      <c r="H4" s="427"/>
      <c r="I4" s="427"/>
      <c r="J4" s="427"/>
      <c r="K4" s="288"/>
    </row>
    <row r="5" spans="2:11" s="1" customFormat="1" ht="5.25" customHeight="1">
      <c r="B5" s="287"/>
      <c r="C5" s="289"/>
      <c r="D5" s="289"/>
      <c r="E5" s="289"/>
      <c r="F5" s="289"/>
      <c r="G5" s="289"/>
      <c r="H5" s="289"/>
      <c r="I5" s="289"/>
      <c r="J5" s="289"/>
      <c r="K5" s="288"/>
    </row>
    <row r="6" spans="2:11" s="1" customFormat="1" ht="15" customHeight="1">
      <c r="B6" s="287"/>
      <c r="C6" s="426" t="s">
        <v>1309</v>
      </c>
      <c r="D6" s="426"/>
      <c r="E6" s="426"/>
      <c r="F6" s="426"/>
      <c r="G6" s="426"/>
      <c r="H6" s="426"/>
      <c r="I6" s="426"/>
      <c r="J6" s="426"/>
      <c r="K6" s="288"/>
    </row>
    <row r="7" spans="2:11" s="1" customFormat="1" ht="15" customHeight="1">
      <c r="B7" s="291"/>
      <c r="C7" s="426" t="s">
        <v>1310</v>
      </c>
      <c r="D7" s="426"/>
      <c r="E7" s="426"/>
      <c r="F7" s="426"/>
      <c r="G7" s="426"/>
      <c r="H7" s="426"/>
      <c r="I7" s="426"/>
      <c r="J7" s="426"/>
      <c r="K7" s="288"/>
    </row>
    <row r="8" spans="2:11" s="1" customFormat="1" ht="12.75" customHeight="1">
      <c r="B8" s="291"/>
      <c r="C8" s="290"/>
      <c r="D8" s="290"/>
      <c r="E8" s="290"/>
      <c r="F8" s="290"/>
      <c r="G8" s="290"/>
      <c r="H8" s="290"/>
      <c r="I8" s="290"/>
      <c r="J8" s="290"/>
      <c r="K8" s="288"/>
    </row>
    <row r="9" spans="2:11" s="1" customFormat="1" ht="15" customHeight="1">
      <c r="B9" s="291"/>
      <c r="C9" s="426" t="s">
        <v>1311</v>
      </c>
      <c r="D9" s="426"/>
      <c r="E9" s="426"/>
      <c r="F9" s="426"/>
      <c r="G9" s="426"/>
      <c r="H9" s="426"/>
      <c r="I9" s="426"/>
      <c r="J9" s="426"/>
      <c r="K9" s="288"/>
    </row>
    <row r="10" spans="2:11" s="1" customFormat="1" ht="15" customHeight="1">
      <c r="B10" s="291"/>
      <c r="C10" s="290"/>
      <c r="D10" s="426" t="s">
        <v>1312</v>
      </c>
      <c r="E10" s="426"/>
      <c r="F10" s="426"/>
      <c r="G10" s="426"/>
      <c r="H10" s="426"/>
      <c r="I10" s="426"/>
      <c r="J10" s="426"/>
      <c r="K10" s="288"/>
    </row>
    <row r="11" spans="2:11" s="1" customFormat="1" ht="15" customHeight="1">
      <c r="B11" s="291"/>
      <c r="C11" s="292"/>
      <c r="D11" s="426" t="s">
        <v>1313</v>
      </c>
      <c r="E11" s="426"/>
      <c r="F11" s="426"/>
      <c r="G11" s="426"/>
      <c r="H11" s="426"/>
      <c r="I11" s="426"/>
      <c r="J11" s="426"/>
      <c r="K11" s="288"/>
    </row>
    <row r="12" spans="2:11" s="1" customFormat="1" ht="15" customHeight="1">
      <c r="B12" s="291"/>
      <c r="C12" s="292"/>
      <c r="D12" s="290"/>
      <c r="E12" s="290"/>
      <c r="F12" s="290"/>
      <c r="G12" s="290"/>
      <c r="H12" s="290"/>
      <c r="I12" s="290"/>
      <c r="J12" s="290"/>
      <c r="K12" s="288"/>
    </row>
    <row r="13" spans="2:11" s="1" customFormat="1" ht="15" customHeight="1">
      <c r="B13" s="291"/>
      <c r="C13" s="292"/>
      <c r="D13" s="293" t="s">
        <v>1314</v>
      </c>
      <c r="E13" s="290"/>
      <c r="F13" s="290"/>
      <c r="G13" s="290"/>
      <c r="H13" s="290"/>
      <c r="I13" s="290"/>
      <c r="J13" s="290"/>
      <c r="K13" s="288"/>
    </row>
    <row r="14" spans="2:11" s="1" customFormat="1" ht="12.75" customHeight="1">
      <c r="B14" s="291"/>
      <c r="C14" s="292"/>
      <c r="D14" s="292"/>
      <c r="E14" s="292"/>
      <c r="F14" s="292"/>
      <c r="G14" s="292"/>
      <c r="H14" s="292"/>
      <c r="I14" s="292"/>
      <c r="J14" s="292"/>
      <c r="K14" s="288"/>
    </row>
    <row r="15" spans="2:11" s="1" customFormat="1" ht="15" customHeight="1">
      <c r="B15" s="291"/>
      <c r="C15" s="292"/>
      <c r="D15" s="426" t="s">
        <v>1315</v>
      </c>
      <c r="E15" s="426"/>
      <c r="F15" s="426"/>
      <c r="G15" s="426"/>
      <c r="H15" s="426"/>
      <c r="I15" s="426"/>
      <c r="J15" s="426"/>
      <c r="K15" s="288"/>
    </row>
    <row r="16" spans="2:11" s="1" customFormat="1" ht="15" customHeight="1">
      <c r="B16" s="291"/>
      <c r="C16" s="292"/>
      <c r="D16" s="426" t="s">
        <v>1316</v>
      </c>
      <c r="E16" s="426"/>
      <c r="F16" s="426"/>
      <c r="G16" s="426"/>
      <c r="H16" s="426"/>
      <c r="I16" s="426"/>
      <c r="J16" s="426"/>
      <c r="K16" s="288"/>
    </row>
    <row r="17" spans="2:11" s="1" customFormat="1" ht="15" customHeight="1">
      <c r="B17" s="291"/>
      <c r="C17" s="292"/>
      <c r="D17" s="426" t="s">
        <v>1317</v>
      </c>
      <c r="E17" s="426"/>
      <c r="F17" s="426"/>
      <c r="G17" s="426"/>
      <c r="H17" s="426"/>
      <c r="I17" s="426"/>
      <c r="J17" s="426"/>
      <c r="K17" s="288"/>
    </row>
    <row r="18" spans="2:11" s="1" customFormat="1" ht="15" customHeight="1">
      <c r="B18" s="291"/>
      <c r="C18" s="292"/>
      <c r="D18" s="292"/>
      <c r="E18" s="294" t="s">
        <v>80</v>
      </c>
      <c r="F18" s="426" t="s">
        <v>1318</v>
      </c>
      <c r="G18" s="426"/>
      <c r="H18" s="426"/>
      <c r="I18" s="426"/>
      <c r="J18" s="426"/>
      <c r="K18" s="288"/>
    </row>
    <row r="19" spans="2:11" s="1" customFormat="1" ht="15" customHeight="1">
      <c r="B19" s="291"/>
      <c r="C19" s="292"/>
      <c r="D19" s="292"/>
      <c r="E19" s="294" t="s">
        <v>1319</v>
      </c>
      <c r="F19" s="426" t="s">
        <v>1320</v>
      </c>
      <c r="G19" s="426"/>
      <c r="H19" s="426"/>
      <c r="I19" s="426"/>
      <c r="J19" s="426"/>
      <c r="K19" s="288"/>
    </row>
    <row r="20" spans="2:11" s="1" customFormat="1" ht="15" customHeight="1">
      <c r="B20" s="291"/>
      <c r="C20" s="292"/>
      <c r="D20" s="292"/>
      <c r="E20" s="294" t="s">
        <v>1321</v>
      </c>
      <c r="F20" s="426" t="s">
        <v>1322</v>
      </c>
      <c r="G20" s="426"/>
      <c r="H20" s="426"/>
      <c r="I20" s="426"/>
      <c r="J20" s="426"/>
      <c r="K20" s="288"/>
    </row>
    <row r="21" spans="2:11" s="1" customFormat="1" ht="15" customHeight="1">
      <c r="B21" s="291"/>
      <c r="C21" s="292"/>
      <c r="D21" s="292"/>
      <c r="E21" s="294" t="s">
        <v>109</v>
      </c>
      <c r="F21" s="426" t="s">
        <v>108</v>
      </c>
      <c r="G21" s="426"/>
      <c r="H21" s="426"/>
      <c r="I21" s="426"/>
      <c r="J21" s="426"/>
      <c r="K21" s="288"/>
    </row>
    <row r="22" spans="2:11" s="1" customFormat="1" ht="15" customHeight="1">
      <c r="B22" s="291"/>
      <c r="C22" s="292"/>
      <c r="D22" s="292"/>
      <c r="E22" s="294" t="s">
        <v>1323</v>
      </c>
      <c r="F22" s="426" t="s">
        <v>1200</v>
      </c>
      <c r="G22" s="426"/>
      <c r="H22" s="426"/>
      <c r="I22" s="426"/>
      <c r="J22" s="426"/>
      <c r="K22" s="288"/>
    </row>
    <row r="23" spans="2:11" s="1" customFormat="1" ht="15" customHeight="1">
      <c r="B23" s="291"/>
      <c r="C23" s="292"/>
      <c r="D23" s="292"/>
      <c r="E23" s="294" t="s">
        <v>89</v>
      </c>
      <c r="F23" s="426" t="s">
        <v>1324</v>
      </c>
      <c r="G23" s="426"/>
      <c r="H23" s="426"/>
      <c r="I23" s="426"/>
      <c r="J23" s="426"/>
      <c r="K23" s="288"/>
    </row>
    <row r="24" spans="2:11" s="1" customFormat="1" ht="12.75" customHeight="1">
      <c r="B24" s="291"/>
      <c r="C24" s="292"/>
      <c r="D24" s="292"/>
      <c r="E24" s="292"/>
      <c r="F24" s="292"/>
      <c r="G24" s="292"/>
      <c r="H24" s="292"/>
      <c r="I24" s="292"/>
      <c r="J24" s="292"/>
      <c r="K24" s="288"/>
    </row>
    <row r="25" spans="2:11" s="1" customFormat="1" ht="15" customHeight="1">
      <c r="B25" s="291"/>
      <c r="C25" s="426" t="s">
        <v>1325</v>
      </c>
      <c r="D25" s="426"/>
      <c r="E25" s="426"/>
      <c r="F25" s="426"/>
      <c r="G25" s="426"/>
      <c r="H25" s="426"/>
      <c r="I25" s="426"/>
      <c r="J25" s="426"/>
      <c r="K25" s="288"/>
    </row>
    <row r="26" spans="2:11" s="1" customFormat="1" ht="15" customHeight="1">
      <c r="B26" s="291"/>
      <c r="C26" s="426" t="s">
        <v>1326</v>
      </c>
      <c r="D26" s="426"/>
      <c r="E26" s="426"/>
      <c r="F26" s="426"/>
      <c r="G26" s="426"/>
      <c r="H26" s="426"/>
      <c r="I26" s="426"/>
      <c r="J26" s="426"/>
      <c r="K26" s="288"/>
    </row>
    <row r="27" spans="2:11" s="1" customFormat="1" ht="15" customHeight="1">
      <c r="B27" s="291"/>
      <c r="C27" s="290"/>
      <c r="D27" s="426" t="s">
        <v>1327</v>
      </c>
      <c r="E27" s="426"/>
      <c r="F27" s="426"/>
      <c r="G27" s="426"/>
      <c r="H27" s="426"/>
      <c r="I27" s="426"/>
      <c r="J27" s="426"/>
      <c r="K27" s="288"/>
    </row>
    <row r="28" spans="2:11" s="1" customFormat="1" ht="15" customHeight="1">
      <c r="B28" s="291"/>
      <c r="C28" s="292"/>
      <c r="D28" s="426" t="s">
        <v>1328</v>
      </c>
      <c r="E28" s="426"/>
      <c r="F28" s="426"/>
      <c r="G28" s="426"/>
      <c r="H28" s="426"/>
      <c r="I28" s="426"/>
      <c r="J28" s="426"/>
      <c r="K28" s="288"/>
    </row>
    <row r="29" spans="2:11" s="1" customFormat="1" ht="12.75" customHeight="1">
      <c r="B29" s="291"/>
      <c r="C29" s="292"/>
      <c r="D29" s="292"/>
      <c r="E29" s="292"/>
      <c r="F29" s="292"/>
      <c r="G29" s="292"/>
      <c r="H29" s="292"/>
      <c r="I29" s="292"/>
      <c r="J29" s="292"/>
      <c r="K29" s="288"/>
    </row>
    <row r="30" spans="2:11" s="1" customFormat="1" ht="15" customHeight="1">
      <c r="B30" s="291"/>
      <c r="C30" s="292"/>
      <c r="D30" s="426" t="s">
        <v>1329</v>
      </c>
      <c r="E30" s="426"/>
      <c r="F30" s="426"/>
      <c r="G30" s="426"/>
      <c r="H30" s="426"/>
      <c r="I30" s="426"/>
      <c r="J30" s="426"/>
      <c r="K30" s="288"/>
    </row>
    <row r="31" spans="2:11" s="1" customFormat="1" ht="15" customHeight="1">
      <c r="B31" s="291"/>
      <c r="C31" s="292"/>
      <c r="D31" s="426" t="s">
        <v>1330</v>
      </c>
      <c r="E31" s="426"/>
      <c r="F31" s="426"/>
      <c r="G31" s="426"/>
      <c r="H31" s="426"/>
      <c r="I31" s="426"/>
      <c r="J31" s="426"/>
      <c r="K31" s="288"/>
    </row>
    <row r="32" spans="2:11" s="1" customFormat="1" ht="12.75" customHeight="1">
      <c r="B32" s="291"/>
      <c r="C32" s="292"/>
      <c r="D32" s="292"/>
      <c r="E32" s="292"/>
      <c r="F32" s="292"/>
      <c r="G32" s="292"/>
      <c r="H32" s="292"/>
      <c r="I32" s="292"/>
      <c r="J32" s="292"/>
      <c r="K32" s="288"/>
    </row>
    <row r="33" spans="2:11" s="1" customFormat="1" ht="15" customHeight="1">
      <c r="B33" s="291"/>
      <c r="C33" s="292"/>
      <c r="D33" s="426" t="s">
        <v>1331</v>
      </c>
      <c r="E33" s="426"/>
      <c r="F33" s="426"/>
      <c r="G33" s="426"/>
      <c r="H33" s="426"/>
      <c r="I33" s="426"/>
      <c r="J33" s="426"/>
      <c r="K33" s="288"/>
    </row>
    <row r="34" spans="2:11" s="1" customFormat="1" ht="15" customHeight="1">
      <c r="B34" s="291"/>
      <c r="C34" s="292"/>
      <c r="D34" s="426" t="s">
        <v>1332</v>
      </c>
      <c r="E34" s="426"/>
      <c r="F34" s="426"/>
      <c r="G34" s="426"/>
      <c r="H34" s="426"/>
      <c r="I34" s="426"/>
      <c r="J34" s="426"/>
      <c r="K34" s="288"/>
    </row>
    <row r="35" spans="2:11" s="1" customFormat="1" ht="15" customHeight="1">
      <c r="B35" s="291"/>
      <c r="C35" s="292"/>
      <c r="D35" s="426" t="s">
        <v>1333</v>
      </c>
      <c r="E35" s="426"/>
      <c r="F35" s="426"/>
      <c r="G35" s="426"/>
      <c r="H35" s="426"/>
      <c r="I35" s="426"/>
      <c r="J35" s="426"/>
      <c r="K35" s="288"/>
    </row>
    <row r="36" spans="2:11" s="1" customFormat="1" ht="15" customHeight="1">
      <c r="B36" s="291"/>
      <c r="C36" s="292"/>
      <c r="D36" s="290"/>
      <c r="E36" s="293" t="s">
        <v>151</v>
      </c>
      <c r="F36" s="290"/>
      <c r="G36" s="426" t="s">
        <v>1334</v>
      </c>
      <c r="H36" s="426"/>
      <c r="I36" s="426"/>
      <c r="J36" s="426"/>
      <c r="K36" s="288"/>
    </row>
    <row r="37" spans="2:11" s="1" customFormat="1" ht="30.75" customHeight="1">
      <c r="B37" s="291"/>
      <c r="C37" s="292"/>
      <c r="D37" s="290"/>
      <c r="E37" s="293" t="s">
        <v>1335</v>
      </c>
      <c r="F37" s="290"/>
      <c r="G37" s="426" t="s">
        <v>1336</v>
      </c>
      <c r="H37" s="426"/>
      <c r="I37" s="426"/>
      <c r="J37" s="426"/>
      <c r="K37" s="288"/>
    </row>
    <row r="38" spans="2:11" s="1" customFormat="1" ht="15" customHeight="1">
      <c r="B38" s="291"/>
      <c r="C38" s="292"/>
      <c r="D38" s="290"/>
      <c r="E38" s="293" t="s">
        <v>54</v>
      </c>
      <c r="F38" s="290"/>
      <c r="G38" s="426" t="s">
        <v>1337</v>
      </c>
      <c r="H38" s="426"/>
      <c r="I38" s="426"/>
      <c r="J38" s="426"/>
      <c r="K38" s="288"/>
    </row>
    <row r="39" spans="2:11" s="1" customFormat="1" ht="15" customHeight="1">
      <c r="B39" s="291"/>
      <c r="C39" s="292"/>
      <c r="D39" s="290"/>
      <c r="E39" s="293" t="s">
        <v>55</v>
      </c>
      <c r="F39" s="290"/>
      <c r="G39" s="426" t="s">
        <v>1338</v>
      </c>
      <c r="H39" s="426"/>
      <c r="I39" s="426"/>
      <c r="J39" s="426"/>
      <c r="K39" s="288"/>
    </row>
    <row r="40" spans="2:11" s="1" customFormat="1" ht="15" customHeight="1">
      <c r="B40" s="291"/>
      <c r="C40" s="292"/>
      <c r="D40" s="290"/>
      <c r="E40" s="293" t="s">
        <v>152</v>
      </c>
      <c r="F40" s="290"/>
      <c r="G40" s="426" t="s">
        <v>1339</v>
      </c>
      <c r="H40" s="426"/>
      <c r="I40" s="426"/>
      <c r="J40" s="426"/>
      <c r="K40" s="288"/>
    </row>
    <row r="41" spans="2:11" s="1" customFormat="1" ht="15" customHeight="1">
      <c r="B41" s="291"/>
      <c r="C41" s="292"/>
      <c r="D41" s="290"/>
      <c r="E41" s="293" t="s">
        <v>153</v>
      </c>
      <c r="F41" s="290"/>
      <c r="G41" s="426" t="s">
        <v>1340</v>
      </c>
      <c r="H41" s="426"/>
      <c r="I41" s="426"/>
      <c r="J41" s="426"/>
      <c r="K41" s="288"/>
    </row>
    <row r="42" spans="2:11" s="1" customFormat="1" ht="15" customHeight="1">
      <c r="B42" s="291"/>
      <c r="C42" s="292"/>
      <c r="D42" s="290"/>
      <c r="E42" s="293" t="s">
        <v>1341</v>
      </c>
      <c r="F42" s="290"/>
      <c r="G42" s="426" t="s">
        <v>1342</v>
      </c>
      <c r="H42" s="426"/>
      <c r="I42" s="426"/>
      <c r="J42" s="426"/>
      <c r="K42" s="288"/>
    </row>
    <row r="43" spans="2:11" s="1" customFormat="1" ht="15" customHeight="1">
      <c r="B43" s="291"/>
      <c r="C43" s="292"/>
      <c r="D43" s="290"/>
      <c r="E43" s="293"/>
      <c r="F43" s="290"/>
      <c r="G43" s="426" t="s">
        <v>1343</v>
      </c>
      <c r="H43" s="426"/>
      <c r="I43" s="426"/>
      <c r="J43" s="426"/>
      <c r="K43" s="288"/>
    </row>
    <row r="44" spans="2:11" s="1" customFormat="1" ht="15" customHeight="1">
      <c r="B44" s="291"/>
      <c r="C44" s="292"/>
      <c r="D44" s="290"/>
      <c r="E44" s="293" t="s">
        <v>1344</v>
      </c>
      <c r="F44" s="290"/>
      <c r="G44" s="426" t="s">
        <v>1345</v>
      </c>
      <c r="H44" s="426"/>
      <c r="I44" s="426"/>
      <c r="J44" s="426"/>
      <c r="K44" s="288"/>
    </row>
    <row r="45" spans="2:11" s="1" customFormat="1" ht="15" customHeight="1">
      <c r="B45" s="291"/>
      <c r="C45" s="292"/>
      <c r="D45" s="290"/>
      <c r="E45" s="293" t="s">
        <v>155</v>
      </c>
      <c r="F45" s="290"/>
      <c r="G45" s="426" t="s">
        <v>1346</v>
      </c>
      <c r="H45" s="426"/>
      <c r="I45" s="426"/>
      <c r="J45" s="426"/>
      <c r="K45" s="288"/>
    </row>
    <row r="46" spans="2:11" s="1" customFormat="1" ht="12.75" customHeight="1">
      <c r="B46" s="291"/>
      <c r="C46" s="292"/>
      <c r="D46" s="290"/>
      <c r="E46" s="290"/>
      <c r="F46" s="290"/>
      <c r="G46" s="290"/>
      <c r="H46" s="290"/>
      <c r="I46" s="290"/>
      <c r="J46" s="290"/>
      <c r="K46" s="288"/>
    </row>
    <row r="47" spans="2:11" s="1" customFormat="1" ht="15" customHeight="1">
      <c r="B47" s="291"/>
      <c r="C47" s="292"/>
      <c r="D47" s="426" t="s">
        <v>1347</v>
      </c>
      <c r="E47" s="426"/>
      <c r="F47" s="426"/>
      <c r="G47" s="426"/>
      <c r="H47" s="426"/>
      <c r="I47" s="426"/>
      <c r="J47" s="426"/>
      <c r="K47" s="288"/>
    </row>
    <row r="48" spans="2:11" s="1" customFormat="1" ht="15" customHeight="1">
      <c r="B48" s="291"/>
      <c r="C48" s="292"/>
      <c r="D48" s="292"/>
      <c r="E48" s="426" t="s">
        <v>1348</v>
      </c>
      <c r="F48" s="426"/>
      <c r="G48" s="426"/>
      <c r="H48" s="426"/>
      <c r="I48" s="426"/>
      <c r="J48" s="426"/>
      <c r="K48" s="288"/>
    </row>
    <row r="49" spans="2:11" s="1" customFormat="1" ht="15" customHeight="1">
      <c r="B49" s="291"/>
      <c r="C49" s="292"/>
      <c r="D49" s="292"/>
      <c r="E49" s="426" t="s">
        <v>1349</v>
      </c>
      <c r="F49" s="426"/>
      <c r="G49" s="426"/>
      <c r="H49" s="426"/>
      <c r="I49" s="426"/>
      <c r="J49" s="426"/>
      <c r="K49" s="288"/>
    </row>
    <row r="50" spans="2:11" s="1" customFormat="1" ht="15" customHeight="1">
      <c r="B50" s="291"/>
      <c r="C50" s="292"/>
      <c r="D50" s="292"/>
      <c r="E50" s="426" t="s">
        <v>1350</v>
      </c>
      <c r="F50" s="426"/>
      <c r="G50" s="426"/>
      <c r="H50" s="426"/>
      <c r="I50" s="426"/>
      <c r="J50" s="426"/>
      <c r="K50" s="288"/>
    </row>
    <row r="51" spans="2:11" s="1" customFormat="1" ht="15" customHeight="1">
      <c r="B51" s="291"/>
      <c r="C51" s="292"/>
      <c r="D51" s="426" t="s">
        <v>1351</v>
      </c>
      <c r="E51" s="426"/>
      <c r="F51" s="426"/>
      <c r="G51" s="426"/>
      <c r="H51" s="426"/>
      <c r="I51" s="426"/>
      <c r="J51" s="426"/>
      <c r="K51" s="288"/>
    </row>
    <row r="52" spans="2:11" s="1" customFormat="1" ht="25.5" customHeight="1">
      <c r="B52" s="287"/>
      <c r="C52" s="427" t="s">
        <v>1352</v>
      </c>
      <c r="D52" s="427"/>
      <c r="E52" s="427"/>
      <c r="F52" s="427"/>
      <c r="G52" s="427"/>
      <c r="H52" s="427"/>
      <c r="I52" s="427"/>
      <c r="J52" s="427"/>
      <c r="K52" s="288"/>
    </row>
    <row r="53" spans="2:11" s="1" customFormat="1" ht="5.25" customHeight="1">
      <c r="B53" s="287"/>
      <c r="C53" s="289"/>
      <c r="D53" s="289"/>
      <c r="E53" s="289"/>
      <c r="F53" s="289"/>
      <c r="G53" s="289"/>
      <c r="H53" s="289"/>
      <c r="I53" s="289"/>
      <c r="J53" s="289"/>
      <c r="K53" s="288"/>
    </row>
    <row r="54" spans="2:11" s="1" customFormat="1" ht="15" customHeight="1">
      <c r="B54" s="287"/>
      <c r="C54" s="426" t="s">
        <v>1353</v>
      </c>
      <c r="D54" s="426"/>
      <c r="E54" s="426"/>
      <c r="F54" s="426"/>
      <c r="G54" s="426"/>
      <c r="H54" s="426"/>
      <c r="I54" s="426"/>
      <c r="J54" s="426"/>
      <c r="K54" s="288"/>
    </row>
    <row r="55" spans="2:11" s="1" customFormat="1" ht="15" customHeight="1">
      <c r="B55" s="287"/>
      <c r="C55" s="426" t="s">
        <v>1354</v>
      </c>
      <c r="D55" s="426"/>
      <c r="E55" s="426"/>
      <c r="F55" s="426"/>
      <c r="G55" s="426"/>
      <c r="H55" s="426"/>
      <c r="I55" s="426"/>
      <c r="J55" s="426"/>
      <c r="K55" s="288"/>
    </row>
    <row r="56" spans="2:11" s="1" customFormat="1" ht="12.75" customHeight="1">
      <c r="B56" s="287"/>
      <c r="C56" s="290"/>
      <c r="D56" s="290"/>
      <c r="E56" s="290"/>
      <c r="F56" s="290"/>
      <c r="G56" s="290"/>
      <c r="H56" s="290"/>
      <c r="I56" s="290"/>
      <c r="J56" s="290"/>
      <c r="K56" s="288"/>
    </row>
    <row r="57" spans="2:11" s="1" customFormat="1" ht="15" customHeight="1">
      <c r="B57" s="287"/>
      <c r="C57" s="426" t="s">
        <v>1355</v>
      </c>
      <c r="D57" s="426"/>
      <c r="E57" s="426"/>
      <c r="F57" s="426"/>
      <c r="G57" s="426"/>
      <c r="H57" s="426"/>
      <c r="I57" s="426"/>
      <c r="J57" s="426"/>
      <c r="K57" s="288"/>
    </row>
    <row r="58" spans="2:11" s="1" customFormat="1" ht="15" customHeight="1">
      <c r="B58" s="287"/>
      <c r="C58" s="292"/>
      <c r="D58" s="426" t="s">
        <v>1356</v>
      </c>
      <c r="E58" s="426"/>
      <c r="F58" s="426"/>
      <c r="G58" s="426"/>
      <c r="H58" s="426"/>
      <c r="I58" s="426"/>
      <c r="J58" s="426"/>
      <c r="K58" s="288"/>
    </row>
    <row r="59" spans="2:11" s="1" customFormat="1" ht="15" customHeight="1">
      <c r="B59" s="287"/>
      <c r="C59" s="292"/>
      <c r="D59" s="426" t="s">
        <v>1357</v>
      </c>
      <c r="E59" s="426"/>
      <c r="F59" s="426"/>
      <c r="G59" s="426"/>
      <c r="H59" s="426"/>
      <c r="I59" s="426"/>
      <c r="J59" s="426"/>
      <c r="K59" s="288"/>
    </row>
    <row r="60" spans="2:11" s="1" customFormat="1" ht="15" customHeight="1">
      <c r="B60" s="287"/>
      <c r="C60" s="292"/>
      <c r="D60" s="426" t="s">
        <v>1358</v>
      </c>
      <c r="E60" s="426"/>
      <c r="F60" s="426"/>
      <c r="G60" s="426"/>
      <c r="H60" s="426"/>
      <c r="I60" s="426"/>
      <c r="J60" s="426"/>
      <c r="K60" s="288"/>
    </row>
    <row r="61" spans="2:11" s="1" customFormat="1" ht="15" customHeight="1">
      <c r="B61" s="287"/>
      <c r="C61" s="292"/>
      <c r="D61" s="426" t="s">
        <v>1359</v>
      </c>
      <c r="E61" s="426"/>
      <c r="F61" s="426"/>
      <c r="G61" s="426"/>
      <c r="H61" s="426"/>
      <c r="I61" s="426"/>
      <c r="J61" s="426"/>
      <c r="K61" s="288"/>
    </row>
    <row r="62" spans="2:11" s="1" customFormat="1" ht="15" customHeight="1">
      <c r="B62" s="287"/>
      <c r="C62" s="292"/>
      <c r="D62" s="429" t="s">
        <v>1360</v>
      </c>
      <c r="E62" s="429"/>
      <c r="F62" s="429"/>
      <c r="G62" s="429"/>
      <c r="H62" s="429"/>
      <c r="I62" s="429"/>
      <c r="J62" s="429"/>
      <c r="K62" s="288"/>
    </row>
    <row r="63" spans="2:11" s="1" customFormat="1" ht="15" customHeight="1">
      <c r="B63" s="287"/>
      <c r="C63" s="292"/>
      <c r="D63" s="426" t="s">
        <v>1361</v>
      </c>
      <c r="E63" s="426"/>
      <c r="F63" s="426"/>
      <c r="G63" s="426"/>
      <c r="H63" s="426"/>
      <c r="I63" s="426"/>
      <c r="J63" s="426"/>
      <c r="K63" s="288"/>
    </row>
    <row r="64" spans="2:11" s="1" customFormat="1" ht="12.75" customHeight="1">
      <c r="B64" s="287"/>
      <c r="C64" s="292"/>
      <c r="D64" s="292"/>
      <c r="E64" s="295"/>
      <c r="F64" s="292"/>
      <c r="G64" s="292"/>
      <c r="H64" s="292"/>
      <c r="I64" s="292"/>
      <c r="J64" s="292"/>
      <c r="K64" s="288"/>
    </row>
    <row r="65" spans="2:11" s="1" customFormat="1" ht="15" customHeight="1">
      <c r="B65" s="287"/>
      <c r="C65" s="292"/>
      <c r="D65" s="426" t="s">
        <v>1362</v>
      </c>
      <c r="E65" s="426"/>
      <c r="F65" s="426"/>
      <c r="G65" s="426"/>
      <c r="H65" s="426"/>
      <c r="I65" s="426"/>
      <c r="J65" s="426"/>
      <c r="K65" s="288"/>
    </row>
    <row r="66" spans="2:11" s="1" customFormat="1" ht="15" customHeight="1">
      <c r="B66" s="287"/>
      <c r="C66" s="292"/>
      <c r="D66" s="429" t="s">
        <v>1363</v>
      </c>
      <c r="E66" s="429"/>
      <c r="F66" s="429"/>
      <c r="G66" s="429"/>
      <c r="H66" s="429"/>
      <c r="I66" s="429"/>
      <c r="J66" s="429"/>
      <c r="K66" s="288"/>
    </row>
    <row r="67" spans="2:11" s="1" customFormat="1" ht="15" customHeight="1">
      <c r="B67" s="287"/>
      <c r="C67" s="292"/>
      <c r="D67" s="426" t="s">
        <v>1364</v>
      </c>
      <c r="E67" s="426"/>
      <c r="F67" s="426"/>
      <c r="G67" s="426"/>
      <c r="H67" s="426"/>
      <c r="I67" s="426"/>
      <c r="J67" s="426"/>
      <c r="K67" s="288"/>
    </row>
    <row r="68" spans="2:11" s="1" customFormat="1" ht="15" customHeight="1">
      <c r="B68" s="287"/>
      <c r="C68" s="292"/>
      <c r="D68" s="426" t="s">
        <v>1365</v>
      </c>
      <c r="E68" s="426"/>
      <c r="F68" s="426"/>
      <c r="G68" s="426"/>
      <c r="H68" s="426"/>
      <c r="I68" s="426"/>
      <c r="J68" s="426"/>
      <c r="K68" s="288"/>
    </row>
    <row r="69" spans="2:11" s="1" customFormat="1" ht="15" customHeight="1">
      <c r="B69" s="287"/>
      <c r="C69" s="292"/>
      <c r="D69" s="426" t="s">
        <v>1366</v>
      </c>
      <c r="E69" s="426"/>
      <c r="F69" s="426"/>
      <c r="G69" s="426"/>
      <c r="H69" s="426"/>
      <c r="I69" s="426"/>
      <c r="J69" s="426"/>
      <c r="K69" s="288"/>
    </row>
    <row r="70" spans="2:11" s="1" customFormat="1" ht="15" customHeight="1">
      <c r="B70" s="287"/>
      <c r="C70" s="292"/>
      <c r="D70" s="426" t="s">
        <v>1367</v>
      </c>
      <c r="E70" s="426"/>
      <c r="F70" s="426"/>
      <c r="G70" s="426"/>
      <c r="H70" s="426"/>
      <c r="I70" s="426"/>
      <c r="J70" s="426"/>
      <c r="K70" s="288"/>
    </row>
    <row r="71" spans="2:11" s="1" customFormat="1" ht="12.75" customHeight="1">
      <c r="B71" s="296"/>
      <c r="C71" s="297"/>
      <c r="D71" s="297"/>
      <c r="E71" s="297"/>
      <c r="F71" s="297"/>
      <c r="G71" s="297"/>
      <c r="H71" s="297"/>
      <c r="I71" s="297"/>
      <c r="J71" s="297"/>
      <c r="K71" s="298"/>
    </row>
    <row r="72" spans="2:11" s="1" customFormat="1" ht="18.75" customHeight="1">
      <c r="B72" s="299"/>
      <c r="C72" s="299"/>
      <c r="D72" s="299"/>
      <c r="E72" s="299"/>
      <c r="F72" s="299"/>
      <c r="G72" s="299"/>
      <c r="H72" s="299"/>
      <c r="I72" s="299"/>
      <c r="J72" s="299"/>
      <c r="K72" s="300"/>
    </row>
    <row r="73" spans="2:11" s="1" customFormat="1" ht="18.75" customHeight="1">
      <c r="B73" s="300"/>
      <c r="C73" s="300"/>
      <c r="D73" s="300"/>
      <c r="E73" s="300"/>
      <c r="F73" s="300"/>
      <c r="G73" s="300"/>
      <c r="H73" s="300"/>
      <c r="I73" s="300"/>
      <c r="J73" s="300"/>
      <c r="K73" s="300"/>
    </row>
    <row r="74" spans="2:11" s="1" customFormat="1" ht="7.5" customHeight="1">
      <c r="B74" s="301"/>
      <c r="C74" s="302"/>
      <c r="D74" s="302"/>
      <c r="E74" s="302"/>
      <c r="F74" s="302"/>
      <c r="G74" s="302"/>
      <c r="H74" s="302"/>
      <c r="I74" s="302"/>
      <c r="J74" s="302"/>
      <c r="K74" s="303"/>
    </row>
    <row r="75" spans="2:11" s="1" customFormat="1" ht="45" customHeight="1">
      <c r="B75" s="304"/>
      <c r="C75" s="430" t="s">
        <v>1368</v>
      </c>
      <c r="D75" s="430"/>
      <c r="E75" s="430"/>
      <c r="F75" s="430"/>
      <c r="G75" s="430"/>
      <c r="H75" s="430"/>
      <c r="I75" s="430"/>
      <c r="J75" s="430"/>
      <c r="K75" s="305"/>
    </row>
    <row r="76" spans="2:11" s="1" customFormat="1" ht="17.25" customHeight="1">
      <c r="B76" s="304"/>
      <c r="C76" s="306" t="s">
        <v>1369</v>
      </c>
      <c r="D76" s="306"/>
      <c r="E76" s="306"/>
      <c r="F76" s="306" t="s">
        <v>1370</v>
      </c>
      <c r="G76" s="307"/>
      <c r="H76" s="306" t="s">
        <v>55</v>
      </c>
      <c r="I76" s="306" t="s">
        <v>58</v>
      </c>
      <c r="J76" s="306" t="s">
        <v>1371</v>
      </c>
      <c r="K76" s="305"/>
    </row>
    <row r="77" spans="2:11" s="1" customFormat="1" ht="17.25" customHeight="1">
      <c r="B77" s="304"/>
      <c r="C77" s="308" t="s">
        <v>1372</v>
      </c>
      <c r="D77" s="308"/>
      <c r="E77" s="308"/>
      <c r="F77" s="309" t="s">
        <v>1373</v>
      </c>
      <c r="G77" s="310"/>
      <c r="H77" s="308"/>
      <c r="I77" s="308"/>
      <c r="J77" s="308" t="s">
        <v>1374</v>
      </c>
      <c r="K77" s="305"/>
    </row>
    <row r="78" spans="2:11" s="1" customFormat="1" ht="5.25" customHeight="1">
      <c r="B78" s="304"/>
      <c r="C78" s="311"/>
      <c r="D78" s="311"/>
      <c r="E78" s="311"/>
      <c r="F78" s="311"/>
      <c r="G78" s="312"/>
      <c r="H78" s="311"/>
      <c r="I78" s="311"/>
      <c r="J78" s="311"/>
      <c r="K78" s="305"/>
    </row>
    <row r="79" spans="2:11" s="1" customFormat="1" ht="15" customHeight="1">
      <c r="B79" s="304"/>
      <c r="C79" s="293" t="s">
        <v>54</v>
      </c>
      <c r="D79" s="313"/>
      <c r="E79" s="313"/>
      <c r="F79" s="314" t="s">
        <v>115</v>
      </c>
      <c r="G79" s="315"/>
      <c r="H79" s="293" t="s">
        <v>1375</v>
      </c>
      <c r="I79" s="293" t="s">
        <v>1376</v>
      </c>
      <c r="J79" s="293">
        <v>20</v>
      </c>
      <c r="K79" s="305"/>
    </row>
    <row r="80" spans="2:11" s="1" customFormat="1" ht="15" customHeight="1">
      <c r="B80" s="304"/>
      <c r="C80" s="293" t="s">
        <v>1377</v>
      </c>
      <c r="D80" s="293"/>
      <c r="E80" s="293"/>
      <c r="F80" s="314" t="s">
        <v>115</v>
      </c>
      <c r="G80" s="315"/>
      <c r="H80" s="293" t="s">
        <v>1378</v>
      </c>
      <c r="I80" s="293" t="s">
        <v>1376</v>
      </c>
      <c r="J80" s="293">
        <v>120</v>
      </c>
      <c r="K80" s="305"/>
    </row>
    <row r="81" spans="2:11" s="1" customFormat="1" ht="15" customHeight="1">
      <c r="B81" s="316"/>
      <c r="C81" s="293" t="s">
        <v>1379</v>
      </c>
      <c r="D81" s="293"/>
      <c r="E81" s="293"/>
      <c r="F81" s="314" t="s">
        <v>1380</v>
      </c>
      <c r="G81" s="315"/>
      <c r="H81" s="293" t="s">
        <v>1381</v>
      </c>
      <c r="I81" s="293" t="s">
        <v>1376</v>
      </c>
      <c r="J81" s="293">
        <v>50</v>
      </c>
      <c r="K81" s="305"/>
    </row>
    <row r="82" spans="2:11" s="1" customFormat="1" ht="15" customHeight="1">
      <c r="B82" s="316"/>
      <c r="C82" s="293" t="s">
        <v>1382</v>
      </c>
      <c r="D82" s="293"/>
      <c r="E82" s="293"/>
      <c r="F82" s="314" t="s">
        <v>115</v>
      </c>
      <c r="G82" s="315"/>
      <c r="H82" s="293" t="s">
        <v>1383</v>
      </c>
      <c r="I82" s="293" t="s">
        <v>1384</v>
      </c>
      <c r="J82" s="293"/>
      <c r="K82" s="305"/>
    </row>
    <row r="83" spans="2:11" s="1" customFormat="1" ht="15" customHeight="1">
      <c r="B83" s="316"/>
      <c r="C83" s="317" t="s">
        <v>1385</v>
      </c>
      <c r="D83" s="317"/>
      <c r="E83" s="317"/>
      <c r="F83" s="318" t="s">
        <v>1380</v>
      </c>
      <c r="G83" s="317"/>
      <c r="H83" s="317" t="s">
        <v>1386</v>
      </c>
      <c r="I83" s="317" t="s">
        <v>1376</v>
      </c>
      <c r="J83" s="317">
        <v>15</v>
      </c>
      <c r="K83" s="305"/>
    </row>
    <row r="84" spans="2:11" s="1" customFormat="1" ht="15" customHeight="1">
      <c r="B84" s="316"/>
      <c r="C84" s="317" t="s">
        <v>1387</v>
      </c>
      <c r="D84" s="317"/>
      <c r="E84" s="317"/>
      <c r="F84" s="318" t="s">
        <v>1380</v>
      </c>
      <c r="G84" s="317"/>
      <c r="H84" s="317" t="s">
        <v>1388</v>
      </c>
      <c r="I84" s="317" t="s">
        <v>1376</v>
      </c>
      <c r="J84" s="317">
        <v>15</v>
      </c>
      <c r="K84" s="305"/>
    </row>
    <row r="85" spans="2:11" s="1" customFormat="1" ht="15" customHeight="1">
      <c r="B85" s="316"/>
      <c r="C85" s="317" t="s">
        <v>1389</v>
      </c>
      <c r="D85" s="317"/>
      <c r="E85" s="317"/>
      <c r="F85" s="318" t="s">
        <v>1380</v>
      </c>
      <c r="G85" s="317"/>
      <c r="H85" s="317" t="s">
        <v>1390</v>
      </c>
      <c r="I85" s="317" t="s">
        <v>1376</v>
      </c>
      <c r="J85" s="317">
        <v>20</v>
      </c>
      <c r="K85" s="305"/>
    </row>
    <row r="86" spans="2:11" s="1" customFormat="1" ht="15" customHeight="1">
      <c r="B86" s="316"/>
      <c r="C86" s="317" t="s">
        <v>1391</v>
      </c>
      <c r="D86" s="317"/>
      <c r="E86" s="317"/>
      <c r="F86" s="318" t="s">
        <v>1380</v>
      </c>
      <c r="G86" s="317"/>
      <c r="H86" s="317" t="s">
        <v>1392</v>
      </c>
      <c r="I86" s="317" t="s">
        <v>1376</v>
      </c>
      <c r="J86" s="317">
        <v>20</v>
      </c>
      <c r="K86" s="305"/>
    </row>
    <row r="87" spans="2:11" s="1" customFormat="1" ht="15" customHeight="1">
      <c r="B87" s="316"/>
      <c r="C87" s="293" t="s">
        <v>1393</v>
      </c>
      <c r="D87" s="293"/>
      <c r="E87" s="293"/>
      <c r="F87" s="314" t="s">
        <v>1380</v>
      </c>
      <c r="G87" s="315"/>
      <c r="H87" s="293" t="s">
        <v>1394</v>
      </c>
      <c r="I87" s="293" t="s">
        <v>1376</v>
      </c>
      <c r="J87" s="293">
        <v>50</v>
      </c>
      <c r="K87" s="305"/>
    </row>
    <row r="88" spans="2:11" s="1" customFormat="1" ht="15" customHeight="1">
      <c r="B88" s="316"/>
      <c r="C88" s="293" t="s">
        <v>1395</v>
      </c>
      <c r="D88" s="293"/>
      <c r="E88" s="293"/>
      <c r="F88" s="314" t="s">
        <v>1380</v>
      </c>
      <c r="G88" s="315"/>
      <c r="H88" s="293" t="s">
        <v>1396</v>
      </c>
      <c r="I88" s="293" t="s">
        <v>1376</v>
      </c>
      <c r="J88" s="293">
        <v>20</v>
      </c>
      <c r="K88" s="305"/>
    </row>
    <row r="89" spans="2:11" s="1" customFormat="1" ht="15" customHeight="1">
      <c r="B89" s="316"/>
      <c r="C89" s="293" t="s">
        <v>1397</v>
      </c>
      <c r="D89" s="293"/>
      <c r="E89" s="293"/>
      <c r="F89" s="314" t="s">
        <v>1380</v>
      </c>
      <c r="G89" s="315"/>
      <c r="H89" s="293" t="s">
        <v>1398</v>
      </c>
      <c r="I89" s="293" t="s">
        <v>1376</v>
      </c>
      <c r="J89" s="293">
        <v>20</v>
      </c>
      <c r="K89" s="305"/>
    </row>
    <row r="90" spans="2:11" s="1" customFormat="1" ht="15" customHeight="1">
      <c r="B90" s="316"/>
      <c r="C90" s="293" t="s">
        <v>1399</v>
      </c>
      <c r="D90" s="293"/>
      <c r="E90" s="293"/>
      <c r="F90" s="314" t="s">
        <v>1380</v>
      </c>
      <c r="G90" s="315"/>
      <c r="H90" s="293" t="s">
        <v>1400</v>
      </c>
      <c r="I90" s="293" t="s">
        <v>1376</v>
      </c>
      <c r="J90" s="293">
        <v>50</v>
      </c>
      <c r="K90" s="305"/>
    </row>
    <row r="91" spans="2:11" s="1" customFormat="1" ht="15" customHeight="1">
      <c r="B91" s="316"/>
      <c r="C91" s="293" t="s">
        <v>1401</v>
      </c>
      <c r="D91" s="293"/>
      <c r="E91" s="293"/>
      <c r="F91" s="314" t="s">
        <v>1380</v>
      </c>
      <c r="G91" s="315"/>
      <c r="H91" s="293" t="s">
        <v>1401</v>
      </c>
      <c r="I91" s="293" t="s">
        <v>1376</v>
      </c>
      <c r="J91" s="293">
        <v>50</v>
      </c>
      <c r="K91" s="305"/>
    </row>
    <row r="92" spans="2:11" s="1" customFormat="1" ht="15" customHeight="1">
      <c r="B92" s="316"/>
      <c r="C92" s="293" t="s">
        <v>1402</v>
      </c>
      <c r="D92" s="293"/>
      <c r="E92" s="293"/>
      <c r="F92" s="314" t="s">
        <v>1380</v>
      </c>
      <c r="G92" s="315"/>
      <c r="H92" s="293" t="s">
        <v>1403</v>
      </c>
      <c r="I92" s="293" t="s">
        <v>1376</v>
      </c>
      <c r="J92" s="293">
        <v>255</v>
      </c>
      <c r="K92" s="305"/>
    </row>
    <row r="93" spans="2:11" s="1" customFormat="1" ht="15" customHeight="1">
      <c r="B93" s="316"/>
      <c r="C93" s="293" t="s">
        <v>1404</v>
      </c>
      <c r="D93" s="293"/>
      <c r="E93" s="293"/>
      <c r="F93" s="314" t="s">
        <v>115</v>
      </c>
      <c r="G93" s="315"/>
      <c r="H93" s="293" t="s">
        <v>1405</v>
      </c>
      <c r="I93" s="293" t="s">
        <v>1406</v>
      </c>
      <c r="J93" s="293"/>
      <c r="K93" s="305"/>
    </row>
    <row r="94" spans="2:11" s="1" customFormat="1" ht="15" customHeight="1">
      <c r="B94" s="316"/>
      <c r="C94" s="293" t="s">
        <v>1407</v>
      </c>
      <c r="D94" s="293"/>
      <c r="E94" s="293"/>
      <c r="F94" s="314" t="s">
        <v>115</v>
      </c>
      <c r="G94" s="315"/>
      <c r="H94" s="293" t="s">
        <v>1408</v>
      </c>
      <c r="I94" s="293" t="s">
        <v>1409</v>
      </c>
      <c r="J94" s="293"/>
      <c r="K94" s="305"/>
    </row>
    <row r="95" spans="2:11" s="1" customFormat="1" ht="15" customHeight="1">
      <c r="B95" s="316"/>
      <c r="C95" s="293" t="s">
        <v>1410</v>
      </c>
      <c r="D95" s="293"/>
      <c r="E95" s="293"/>
      <c r="F95" s="314" t="s">
        <v>115</v>
      </c>
      <c r="G95" s="315"/>
      <c r="H95" s="293" t="s">
        <v>1410</v>
      </c>
      <c r="I95" s="293" t="s">
        <v>1409</v>
      </c>
      <c r="J95" s="293"/>
      <c r="K95" s="305"/>
    </row>
    <row r="96" spans="2:11" s="1" customFormat="1" ht="15" customHeight="1">
      <c r="B96" s="316"/>
      <c r="C96" s="293" t="s">
        <v>39</v>
      </c>
      <c r="D96" s="293"/>
      <c r="E96" s="293"/>
      <c r="F96" s="314" t="s">
        <v>115</v>
      </c>
      <c r="G96" s="315"/>
      <c r="H96" s="293" t="s">
        <v>1411</v>
      </c>
      <c r="I96" s="293" t="s">
        <v>1409</v>
      </c>
      <c r="J96" s="293"/>
      <c r="K96" s="305"/>
    </row>
    <row r="97" spans="2:11" s="1" customFormat="1" ht="15" customHeight="1">
      <c r="B97" s="316"/>
      <c r="C97" s="293" t="s">
        <v>49</v>
      </c>
      <c r="D97" s="293"/>
      <c r="E97" s="293"/>
      <c r="F97" s="314" t="s">
        <v>115</v>
      </c>
      <c r="G97" s="315"/>
      <c r="H97" s="293" t="s">
        <v>1412</v>
      </c>
      <c r="I97" s="293" t="s">
        <v>1409</v>
      </c>
      <c r="J97" s="293"/>
      <c r="K97" s="305"/>
    </row>
    <row r="98" spans="2:11" s="1" customFormat="1" ht="15" customHeight="1">
      <c r="B98" s="319"/>
      <c r="C98" s="320"/>
      <c r="D98" s="320"/>
      <c r="E98" s="320"/>
      <c r="F98" s="320"/>
      <c r="G98" s="320"/>
      <c r="H98" s="320"/>
      <c r="I98" s="320"/>
      <c r="J98" s="320"/>
      <c r="K98" s="321"/>
    </row>
    <row r="99" spans="2:11" s="1" customFormat="1" ht="18.75" customHeight="1">
      <c r="B99" s="322"/>
      <c r="C99" s="323"/>
      <c r="D99" s="323"/>
      <c r="E99" s="323"/>
      <c r="F99" s="323"/>
      <c r="G99" s="323"/>
      <c r="H99" s="323"/>
      <c r="I99" s="323"/>
      <c r="J99" s="323"/>
      <c r="K99" s="322"/>
    </row>
    <row r="100" spans="2:11" s="1" customFormat="1" ht="18.75" customHeight="1">
      <c r="B100" s="300"/>
      <c r="C100" s="300"/>
      <c r="D100" s="300"/>
      <c r="E100" s="300"/>
      <c r="F100" s="300"/>
      <c r="G100" s="300"/>
      <c r="H100" s="300"/>
      <c r="I100" s="300"/>
      <c r="J100" s="300"/>
      <c r="K100" s="300"/>
    </row>
    <row r="101" spans="2:11" s="1" customFormat="1" ht="7.5" customHeight="1">
      <c r="B101" s="301"/>
      <c r="C101" s="302"/>
      <c r="D101" s="302"/>
      <c r="E101" s="302"/>
      <c r="F101" s="302"/>
      <c r="G101" s="302"/>
      <c r="H101" s="302"/>
      <c r="I101" s="302"/>
      <c r="J101" s="302"/>
      <c r="K101" s="303"/>
    </row>
    <row r="102" spans="2:11" s="1" customFormat="1" ht="45" customHeight="1">
      <c r="B102" s="304"/>
      <c r="C102" s="430" t="s">
        <v>1413</v>
      </c>
      <c r="D102" s="430"/>
      <c r="E102" s="430"/>
      <c r="F102" s="430"/>
      <c r="G102" s="430"/>
      <c r="H102" s="430"/>
      <c r="I102" s="430"/>
      <c r="J102" s="430"/>
      <c r="K102" s="305"/>
    </row>
    <row r="103" spans="2:11" s="1" customFormat="1" ht="17.25" customHeight="1">
      <c r="B103" s="304"/>
      <c r="C103" s="306" t="s">
        <v>1369</v>
      </c>
      <c r="D103" s="306"/>
      <c r="E103" s="306"/>
      <c r="F103" s="306" t="s">
        <v>1370</v>
      </c>
      <c r="G103" s="307"/>
      <c r="H103" s="306" t="s">
        <v>55</v>
      </c>
      <c r="I103" s="306" t="s">
        <v>58</v>
      </c>
      <c r="J103" s="306" t="s">
        <v>1371</v>
      </c>
      <c r="K103" s="305"/>
    </row>
    <row r="104" spans="2:11" s="1" customFormat="1" ht="17.25" customHeight="1">
      <c r="B104" s="304"/>
      <c r="C104" s="308" t="s">
        <v>1372</v>
      </c>
      <c r="D104" s="308"/>
      <c r="E104" s="308"/>
      <c r="F104" s="309" t="s">
        <v>1373</v>
      </c>
      <c r="G104" s="310"/>
      <c r="H104" s="308"/>
      <c r="I104" s="308"/>
      <c r="J104" s="308" t="s">
        <v>1374</v>
      </c>
      <c r="K104" s="305"/>
    </row>
    <row r="105" spans="2:11" s="1" customFormat="1" ht="5.25" customHeight="1">
      <c r="B105" s="304"/>
      <c r="C105" s="306"/>
      <c r="D105" s="306"/>
      <c r="E105" s="306"/>
      <c r="F105" s="306"/>
      <c r="G105" s="324"/>
      <c r="H105" s="306"/>
      <c r="I105" s="306"/>
      <c r="J105" s="306"/>
      <c r="K105" s="305"/>
    </row>
    <row r="106" spans="2:11" s="1" customFormat="1" ht="15" customHeight="1">
      <c r="B106" s="304"/>
      <c r="C106" s="293" t="s">
        <v>54</v>
      </c>
      <c r="D106" s="313"/>
      <c r="E106" s="313"/>
      <c r="F106" s="314" t="s">
        <v>115</v>
      </c>
      <c r="G106" s="293"/>
      <c r="H106" s="293" t="s">
        <v>1414</v>
      </c>
      <c r="I106" s="293" t="s">
        <v>1376</v>
      </c>
      <c r="J106" s="293">
        <v>20</v>
      </c>
      <c r="K106" s="305"/>
    </row>
    <row r="107" spans="2:11" s="1" customFormat="1" ht="15" customHeight="1">
      <c r="B107" s="304"/>
      <c r="C107" s="293" t="s">
        <v>1377</v>
      </c>
      <c r="D107" s="293"/>
      <c r="E107" s="293"/>
      <c r="F107" s="314" t="s">
        <v>115</v>
      </c>
      <c r="G107" s="293"/>
      <c r="H107" s="293" t="s">
        <v>1414</v>
      </c>
      <c r="I107" s="293" t="s">
        <v>1376</v>
      </c>
      <c r="J107" s="293">
        <v>120</v>
      </c>
      <c r="K107" s="305"/>
    </row>
    <row r="108" spans="2:11" s="1" customFormat="1" ht="15" customHeight="1">
      <c r="B108" s="316"/>
      <c r="C108" s="293" t="s">
        <v>1379</v>
      </c>
      <c r="D108" s="293"/>
      <c r="E108" s="293"/>
      <c r="F108" s="314" t="s">
        <v>1380</v>
      </c>
      <c r="G108" s="293"/>
      <c r="H108" s="293" t="s">
        <v>1414</v>
      </c>
      <c r="I108" s="293" t="s">
        <v>1376</v>
      </c>
      <c r="J108" s="293">
        <v>50</v>
      </c>
      <c r="K108" s="305"/>
    </row>
    <row r="109" spans="2:11" s="1" customFormat="1" ht="15" customHeight="1">
      <c r="B109" s="316"/>
      <c r="C109" s="293" t="s">
        <v>1382</v>
      </c>
      <c r="D109" s="293"/>
      <c r="E109" s="293"/>
      <c r="F109" s="314" t="s">
        <v>115</v>
      </c>
      <c r="G109" s="293"/>
      <c r="H109" s="293" t="s">
        <v>1414</v>
      </c>
      <c r="I109" s="293" t="s">
        <v>1384</v>
      </c>
      <c r="J109" s="293"/>
      <c r="K109" s="305"/>
    </row>
    <row r="110" spans="2:11" s="1" customFormat="1" ht="15" customHeight="1">
      <c r="B110" s="316"/>
      <c r="C110" s="293" t="s">
        <v>1393</v>
      </c>
      <c r="D110" s="293"/>
      <c r="E110" s="293"/>
      <c r="F110" s="314" t="s">
        <v>1380</v>
      </c>
      <c r="G110" s="293"/>
      <c r="H110" s="293" t="s">
        <v>1414</v>
      </c>
      <c r="I110" s="293" t="s">
        <v>1376</v>
      </c>
      <c r="J110" s="293">
        <v>50</v>
      </c>
      <c r="K110" s="305"/>
    </row>
    <row r="111" spans="2:11" s="1" customFormat="1" ht="15" customHeight="1">
      <c r="B111" s="316"/>
      <c r="C111" s="293" t="s">
        <v>1401</v>
      </c>
      <c r="D111" s="293"/>
      <c r="E111" s="293"/>
      <c r="F111" s="314" t="s">
        <v>1380</v>
      </c>
      <c r="G111" s="293"/>
      <c r="H111" s="293" t="s">
        <v>1414</v>
      </c>
      <c r="I111" s="293" t="s">
        <v>1376</v>
      </c>
      <c r="J111" s="293">
        <v>50</v>
      </c>
      <c r="K111" s="305"/>
    </row>
    <row r="112" spans="2:11" s="1" customFormat="1" ht="15" customHeight="1">
      <c r="B112" s="316"/>
      <c r="C112" s="293" t="s">
        <v>1399</v>
      </c>
      <c r="D112" s="293"/>
      <c r="E112" s="293"/>
      <c r="F112" s="314" t="s">
        <v>1380</v>
      </c>
      <c r="G112" s="293"/>
      <c r="H112" s="293" t="s">
        <v>1414</v>
      </c>
      <c r="I112" s="293" t="s">
        <v>1376</v>
      </c>
      <c r="J112" s="293">
        <v>50</v>
      </c>
      <c r="K112" s="305"/>
    </row>
    <row r="113" spans="2:11" s="1" customFormat="1" ht="15" customHeight="1">
      <c r="B113" s="316"/>
      <c r="C113" s="293" t="s">
        <v>54</v>
      </c>
      <c r="D113" s="293"/>
      <c r="E113" s="293"/>
      <c r="F113" s="314" t="s">
        <v>115</v>
      </c>
      <c r="G113" s="293"/>
      <c r="H113" s="293" t="s">
        <v>1415</v>
      </c>
      <c r="I113" s="293" t="s">
        <v>1376</v>
      </c>
      <c r="J113" s="293">
        <v>20</v>
      </c>
      <c r="K113" s="305"/>
    </row>
    <row r="114" spans="2:11" s="1" customFormat="1" ht="15" customHeight="1">
      <c r="B114" s="316"/>
      <c r="C114" s="293" t="s">
        <v>1416</v>
      </c>
      <c r="D114" s="293"/>
      <c r="E114" s="293"/>
      <c r="F114" s="314" t="s">
        <v>115</v>
      </c>
      <c r="G114" s="293"/>
      <c r="H114" s="293" t="s">
        <v>1417</v>
      </c>
      <c r="I114" s="293" t="s">
        <v>1376</v>
      </c>
      <c r="J114" s="293">
        <v>120</v>
      </c>
      <c r="K114" s="305"/>
    </row>
    <row r="115" spans="2:11" s="1" customFormat="1" ht="15" customHeight="1">
      <c r="B115" s="316"/>
      <c r="C115" s="293" t="s">
        <v>39</v>
      </c>
      <c r="D115" s="293"/>
      <c r="E115" s="293"/>
      <c r="F115" s="314" t="s">
        <v>115</v>
      </c>
      <c r="G115" s="293"/>
      <c r="H115" s="293" t="s">
        <v>1418</v>
      </c>
      <c r="I115" s="293" t="s">
        <v>1409</v>
      </c>
      <c r="J115" s="293"/>
      <c r="K115" s="305"/>
    </row>
    <row r="116" spans="2:11" s="1" customFormat="1" ht="15" customHeight="1">
      <c r="B116" s="316"/>
      <c r="C116" s="293" t="s">
        <v>49</v>
      </c>
      <c r="D116" s="293"/>
      <c r="E116" s="293"/>
      <c r="F116" s="314" t="s">
        <v>115</v>
      </c>
      <c r="G116" s="293"/>
      <c r="H116" s="293" t="s">
        <v>1419</v>
      </c>
      <c r="I116" s="293" t="s">
        <v>1409</v>
      </c>
      <c r="J116" s="293"/>
      <c r="K116" s="305"/>
    </row>
    <row r="117" spans="2:11" s="1" customFormat="1" ht="15" customHeight="1">
      <c r="B117" s="316"/>
      <c r="C117" s="293" t="s">
        <v>58</v>
      </c>
      <c r="D117" s="293"/>
      <c r="E117" s="293"/>
      <c r="F117" s="314" t="s">
        <v>115</v>
      </c>
      <c r="G117" s="293"/>
      <c r="H117" s="293" t="s">
        <v>1420</v>
      </c>
      <c r="I117" s="293" t="s">
        <v>1421</v>
      </c>
      <c r="J117" s="293"/>
      <c r="K117" s="305"/>
    </row>
    <row r="118" spans="2:11" s="1" customFormat="1" ht="15" customHeight="1">
      <c r="B118" s="319"/>
      <c r="C118" s="325"/>
      <c r="D118" s="325"/>
      <c r="E118" s="325"/>
      <c r="F118" s="325"/>
      <c r="G118" s="325"/>
      <c r="H118" s="325"/>
      <c r="I118" s="325"/>
      <c r="J118" s="325"/>
      <c r="K118" s="321"/>
    </row>
    <row r="119" spans="2:11" s="1" customFormat="1" ht="18.75" customHeight="1">
      <c r="B119" s="326"/>
      <c r="C119" s="327"/>
      <c r="D119" s="327"/>
      <c r="E119" s="327"/>
      <c r="F119" s="328"/>
      <c r="G119" s="327"/>
      <c r="H119" s="327"/>
      <c r="I119" s="327"/>
      <c r="J119" s="327"/>
      <c r="K119" s="326"/>
    </row>
    <row r="120" spans="2:11" s="1" customFormat="1" ht="18.75" customHeight="1">
      <c r="B120" s="300"/>
      <c r="C120" s="300"/>
      <c r="D120" s="300"/>
      <c r="E120" s="300"/>
      <c r="F120" s="300"/>
      <c r="G120" s="300"/>
      <c r="H120" s="300"/>
      <c r="I120" s="300"/>
      <c r="J120" s="300"/>
      <c r="K120" s="300"/>
    </row>
    <row r="121" spans="2:11" s="1" customFormat="1" ht="7.5" customHeight="1">
      <c r="B121" s="329"/>
      <c r="C121" s="330"/>
      <c r="D121" s="330"/>
      <c r="E121" s="330"/>
      <c r="F121" s="330"/>
      <c r="G121" s="330"/>
      <c r="H121" s="330"/>
      <c r="I121" s="330"/>
      <c r="J121" s="330"/>
      <c r="K121" s="331"/>
    </row>
    <row r="122" spans="2:11" s="1" customFormat="1" ht="45" customHeight="1">
      <c r="B122" s="332"/>
      <c r="C122" s="428" t="s">
        <v>1422</v>
      </c>
      <c r="D122" s="428"/>
      <c r="E122" s="428"/>
      <c r="F122" s="428"/>
      <c r="G122" s="428"/>
      <c r="H122" s="428"/>
      <c r="I122" s="428"/>
      <c r="J122" s="428"/>
      <c r="K122" s="333"/>
    </row>
    <row r="123" spans="2:11" s="1" customFormat="1" ht="17.25" customHeight="1">
      <c r="B123" s="334"/>
      <c r="C123" s="306" t="s">
        <v>1369</v>
      </c>
      <c r="D123" s="306"/>
      <c r="E123" s="306"/>
      <c r="F123" s="306" t="s">
        <v>1370</v>
      </c>
      <c r="G123" s="307"/>
      <c r="H123" s="306" t="s">
        <v>55</v>
      </c>
      <c r="I123" s="306" t="s">
        <v>58</v>
      </c>
      <c r="J123" s="306" t="s">
        <v>1371</v>
      </c>
      <c r="K123" s="335"/>
    </row>
    <row r="124" spans="2:11" s="1" customFormat="1" ht="17.25" customHeight="1">
      <c r="B124" s="334"/>
      <c r="C124" s="308" t="s">
        <v>1372</v>
      </c>
      <c r="D124" s="308"/>
      <c r="E124" s="308"/>
      <c r="F124" s="309" t="s">
        <v>1373</v>
      </c>
      <c r="G124" s="310"/>
      <c r="H124" s="308"/>
      <c r="I124" s="308"/>
      <c r="J124" s="308" t="s">
        <v>1374</v>
      </c>
      <c r="K124" s="335"/>
    </row>
    <row r="125" spans="2:11" s="1" customFormat="1" ht="5.25" customHeight="1">
      <c r="B125" s="336"/>
      <c r="C125" s="311"/>
      <c r="D125" s="311"/>
      <c r="E125" s="311"/>
      <c r="F125" s="311"/>
      <c r="G125" s="337"/>
      <c r="H125" s="311"/>
      <c r="I125" s="311"/>
      <c r="J125" s="311"/>
      <c r="K125" s="338"/>
    </row>
    <row r="126" spans="2:11" s="1" customFormat="1" ht="15" customHeight="1">
      <c r="B126" s="336"/>
      <c r="C126" s="293" t="s">
        <v>1377</v>
      </c>
      <c r="D126" s="313"/>
      <c r="E126" s="313"/>
      <c r="F126" s="314" t="s">
        <v>115</v>
      </c>
      <c r="G126" s="293"/>
      <c r="H126" s="293" t="s">
        <v>1414</v>
      </c>
      <c r="I126" s="293" t="s">
        <v>1376</v>
      </c>
      <c r="J126" s="293">
        <v>120</v>
      </c>
      <c r="K126" s="339"/>
    </row>
    <row r="127" spans="2:11" s="1" customFormat="1" ht="15" customHeight="1">
      <c r="B127" s="336"/>
      <c r="C127" s="293" t="s">
        <v>1423</v>
      </c>
      <c r="D127" s="293"/>
      <c r="E127" s="293"/>
      <c r="F127" s="314" t="s">
        <v>115</v>
      </c>
      <c r="G127" s="293"/>
      <c r="H127" s="293" t="s">
        <v>1424</v>
      </c>
      <c r="I127" s="293" t="s">
        <v>1376</v>
      </c>
      <c r="J127" s="293" t="s">
        <v>1425</v>
      </c>
      <c r="K127" s="339"/>
    </row>
    <row r="128" spans="2:11" s="1" customFormat="1" ht="15" customHeight="1">
      <c r="B128" s="336"/>
      <c r="C128" s="293" t="s">
        <v>89</v>
      </c>
      <c r="D128" s="293"/>
      <c r="E128" s="293"/>
      <c r="F128" s="314" t="s">
        <v>115</v>
      </c>
      <c r="G128" s="293"/>
      <c r="H128" s="293" t="s">
        <v>1426</v>
      </c>
      <c r="I128" s="293" t="s">
        <v>1376</v>
      </c>
      <c r="J128" s="293" t="s">
        <v>1425</v>
      </c>
      <c r="K128" s="339"/>
    </row>
    <row r="129" spans="2:11" s="1" customFormat="1" ht="15" customHeight="1">
      <c r="B129" s="336"/>
      <c r="C129" s="293" t="s">
        <v>1385</v>
      </c>
      <c r="D129" s="293"/>
      <c r="E129" s="293"/>
      <c r="F129" s="314" t="s">
        <v>1380</v>
      </c>
      <c r="G129" s="293"/>
      <c r="H129" s="293" t="s">
        <v>1386</v>
      </c>
      <c r="I129" s="293" t="s">
        <v>1376</v>
      </c>
      <c r="J129" s="293">
        <v>15</v>
      </c>
      <c r="K129" s="339"/>
    </row>
    <row r="130" spans="2:11" s="1" customFormat="1" ht="15" customHeight="1">
      <c r="B130" s="336"/>
      <c r="C130" s="317" t="s">
        <v>1387</v>
      </c>
      <c r="D130" s="317"/>
      <c r="E130" s="317"/>
      <c r="F130" s="318" t="s">
        <v>1380</v>
      </c>
      <c r="G130" s="317"/>
      <c r="H130" s="317" t="s">
        <v>1388</v>
      </c>
      <c r="I130" s="317" t="s">
        <v>1376</v>
      </c>
      <c r="J130" s="317">
        <v>15</v>
      </c>
      <c r="K130" s="339"/>
    </row>
    <row r="131" spans="2:11" s="1" customFormat="1" ht="15" customHeight="1">
      <c r="B131" s="336"/>
      <c r="C131" s="317" t="s">
        <v>1389</v>
      </c>
      <c r="D131" s="317"/>
      <c r="E131" s="317"/>
      <c r="F131" s="318" t="s">
        <v>1380</v>
      </c>
      <c r="G131" s="317"/>
      <c r="H131" s="317" t="s">
        <v>1390</v>
      </c>
      <c r="I131" s="317" t="s">
        <v>1376</v>
      </c>
      <c r="J131" s="317">
        <v>20</v>
      </c>
      <c r="K131" s="339"/>
    </row>
    <row r="132" spans="2:11" s="1" customFormat="1" ht="15" customHeight="1">
      <c r="B132" s="336"/>
      <c r="C132" s="317" t="s">
        <v>1391</v>
      </c>
      <c r="D132" s="317"/>
      <c r="E132" s="317"/>
      <c r="F132" s="318" t="s">
        <v>1380</v>
      </c>
      <c r="G132" s="317"/>
      <c r="H132" s="317" t="s">
        <v>1392</v>
      </c>
      <c r="I132" s="317" t="s">
        <v>1376</v>
      </c>
      <c r="J132" s="317">
        <v>20</v>
      </c>
      <c r="K132" s="339"/>
    </row>
    <row r="133" spans="2:11" s="1" customFormat="1" ht="15" customHeight="1">
      <c r="B133" s="336"/>
      <c r="C133" s="293" t="s">
        <v>1379</v>
      </c>
      <c r="D133" s="293"/>
      <c r="E133" s="293"/>
      <c r="F133" s="314" t="s">
        <v>1380</v>
      </c>
      <c r="G133" s="293"/>
      <c r="H133" s="293" t="s">
        <v>1414</v>
      </c>
      <c r="I133" s="293" t="s">
        <v>1376</v>
      </c>
      <c r="J133" s="293">
        <v>50</v>
      </c>
      <c r="K133" s="339"/>
    </row>
    <row r="134" spans="2:11" s="1" customFormat="1" ht="15" customHeight="1">
      <c r="B134" s="336"/>
      <c r="C134" s="293" t="s">
        <v>1393</v>
      </c>
      <c r="D134" s="293"/>
      <c r="E134" s="293"/>
      <c r="F134" s="314" t="s">
        <v>1380</v>
      </c>
      <c r="G134" s="293"/>
      <c r="H134" s="293" t="s">
        <v>1414</v>
      </c>
      <c r="I134" s="293" t="s">
        <v>1376</v>
      </c>
      <c r="J134" s="293">
        <v>50</v>
      </c>
      <c r="K134" s="339"/>
    </row>
    <row r="135" spans="2:11" s="1" customFormat="1" ht="15" customHeight="1">
      <c r="B135" s="336"/>
      <c r="C135" s="293" t="s">
        <v>1399</v>
      </c>
      <c r="D135" s="293"/>
      <c r="E135" s="293"/>
      <c r="F135" s="314" t="s">
        <v>1380</v>
      </c>
      <c r="G135" s="293"/>
      <c r="H135" s="293" t="s">
        <v>1414</v>
      </c>
      <c r="I135" s="293" t="s">
        <v>1376</v>
      </c>
      <c r="J135" s="293">
        <v>50</v>
      </c>
      <c r="K135" s="339"/>
    </row>
    <row r="136" spans="2:11" s="1" customFormat="1" ht="15" customHeight="1">
      <c r="B136" s="336"/>
      <c r="C136" s="293" t="s">
        <v>1401</v>
      </c>
      <c r="D136" s="293"/>
      <c r="E136" s="293"/>
      <c r="F136" s="314" t="s">
        <v>1380</v>
      </c>
      <c r="G136" s="293"/>
      <c r="H136" s="293" t="s">
        <v>1414</v>
      </c>
      <c r="I136" s="293" t="s">
        <v>1376</v>
      </c>
      <c r="J136" s="293">
        <v>50</v>
      </c>
      <c r="K136" s="339"/>
    </row>
    <row r="137" spans="2:11" s="1" customFormat="1" ht="15" customHeight="1">
      <c r="B137" s="336"/>
      <c r="C137" s="293" t="s">
        <v>1402</v>
      </c>
      <c r="D137" s="293"/>
      <c r="E137" s="293"/>
      <c r="F137" s="314" t="s">
        <v>1380</v>
      </c>
      <c r="G137" s="293"/>
      <c r="H137" s="293" t="s">
        <v>1427</v>
      </c>
      <c r="I137" s="293" t="s">
        <v>1376</v>
      </c>
      <c r="J137" s="293">
        <v>255</v>
      </c>
      <c r="K137" s="339"/>
    </row>
    <row r="138" spans="2:11" s="1" customFormat="1" ht="15" customHeight="1">
      <c r="B138" s="336"/>
      <c r="C138" s="293" t="s">
        <v>1404</v>
      </c>
      <c r="D138" s="293"/>
      <c r="E138" s="293"/>
      <c r="F138" s="314" t="s">
        <v>115</v>
      </c>
      <c r="G138" s="293"/>
      <c r="H138" s="293" t="s">
        <v>1428</v>
      </c>
      <c r="I138" s="293" t="s">
        <v>1406</v>
      </c>
      <c r="J138" s="293"/>
      <c r="K138" s="339"/>
    </row>
    <row r="139" spans="2:11" s="1" customFormat="1" ht="15" customHeight="1">
      <c r="B139" s="336"/>
      <c r="C139" s="293" t="s">
        <v>1407</v>
      </c>
      <c r="D139" s="293"/>
      <c r="E139" s="293"/>
      <c r="F139" s="314" t="s">
        <v>115</v>
      </c>
      <c r="G139" s="293"/>
      <c r="H139" s="293" t="s">
        <v>1429</v>
      </c>
      <c r="I139" s="293" t="s">
        <v>1409</v>
      </c>
      <c r="J139" s="293"/>
      <c r="K139" s="339"/>
    </row>
    <row r="140" spans="2:11" s="1" customFormat="1" ht="15" customHeight="1">
      <c r="B140" s="336"/>
      <c r="C140" s="293" t="s">
        <v>1410</v>
      </c>
      <c r="D140" s="293"/>
      <c r="E140" s="293"/>
      <c r="F140" s="314" t="s">
        <v>115</v>
      </c>
      <c r="G140" s="293"/>
      <c r="H140" s="293" t="s">
        <v>1410</v>
      </c>
      <c r="I140" s="293" t="s">
        <v>1409</v>
      </c>
      <c r="J140" s="293"/>
      <c r="K140" s="339"/>
    </row>
    <row r="141" spans="2:11" s="1" customFormat="1" ht="15" customHeight="1">
      <c r="B141" s="336"/>
      <c r="C141" s="293" t="s">
        <v>39</v>
      </c>
      <c r="D141" s="293"/>
      <c r="E141" s="293"/>
      <c r="F141" s="314" t="s">
        <v>115</v>
      </c>
      <c r="G141" s="293"/>
      <c r="H141" s="293" t="s">
        <v>1430</v>
      </c>
      <c r="I141" s="293" t="s">
        <v>1409</v>
      </c>
      <c r="J141" s="293"/>
      <c r="K141" s="339"/>
    </row>
    <row r="142" spans="2:11" s="1" customFormat="1" ht="15" customHeight="1">
      <c r="B142" s="336"/>
      <c r="C142" s="293" t="s">
        <v>1431</v>
      </c>
      <c r="D142" s="293"/>
      <c r="E142" s="293"/>
      <c r="F142" s="314" t="s">
        <v>115</v>
      </c>
      <c r="G142" s="293"/>
      <c r="H142" s="293" t="s">
        <v>1432</v>
      </c>
      <c r="I142" s="293" t="s">
        <v>1409</v>
      </c>
      <c r="J142" s="293"/>
      <c r="K142" s="339"/>
    </row>
    <row r="143" spans="2:11" s="1" customFormat="1" ht="15" customHeight="1">
      <c r="B143" s="340"/>
      <c r="C143" s="341"/>
      <c r="D143" s="341"/>
      <c r="E143" s="341"/>
      <c r="F143" s="341"/>
      <c r="G143" s="341"/>
      <c r="H143" s="341"/>
      <c r="I143" s="341"/>
      <c r="J143" s="341"/>
      <c r="K143" s="342"/>
    </row>
    <row r="144" spans="2:11" s="1" customFormat="1" ht="18.75" customHeight="1">
      <c r="B144" s="327"/>
      <c r="C144" s="327"/>
      <c r="D144" s="327"/>
      <c r="E144" s="327"/>
      <c r="F144" s="328"/>
      <c r="G144" s="327"/>
      <c r="H144" s="327"/>
      <c r="I144" s="327"/>
      <c r="J144" s="327"/>
      <c r="K144" s="327"/>
    </row>
    <row r="145" spans="2:11" s="1" customFormat="1" ht="18.75" customHeight="1">
      <c r="B145" s="300"/>
      <c r="C145" s="300"/>
      <c r="D145" s="300"/>
      <c r="E145" s="300"/>
      <c r="F145" s="300"/>
      <c r="G145" s="300"/>
      <c r="H145" s="300"/>
      <c r="I145" s="300"/>
      <c r="J145" s="300"/>
      <c r="K145" s="300"/>
    </row>
    <row r="146" spans="2:11" s="1" customFormat="1" ht="7.5" customHeight="1">
      <c r="B146" s="301"/>
      <c r="C146" s="302"/>
      <c r="D146" s="302"/>
      <c r="E146" s="302"/>
      <c r="F146" s="302"/>
      <c r="G146" s="302"/>
      <c r="H146" s="302"/>
      <c r="I146" s="302"/>
      <c r="J146" s="302"/>
      <c r="K146" s="303"/>
    </row>
    <row r="147" spans="2:11" s="1" customFormat="1" ht="45" customHeight="1">
      <c r="B147" s="304"/>
      <c r="C147" s="430" t="s">
        <v>1433</v>
      </c>
      <c r="D147" s="430"/>
      <c r="E147" s="430"/>
      <c r="F147" s="430"/>
      <c r="G147" s="430"/>
      <c r="H147" s="430"/>
      <c r="I147" s="430"/>
      <c r="J147" s="430"/>
      <c r="K147" s="305"/>
    </row>
    <row r="148" spans="2:11" s="1" customFormat="1" ht="17.25" customHeight="1">
      <c r="B148" s="304"/>
      <c r="C148" s="306" t="s">
        <v>1369</v>
      </c>
      <c r="D148" s="306"/>
      <c r="E148" s="306"/>
      <c r="F148" s="306" t="s">
        <v>1370</v>
      </c>
      <c r="G148" s="307"/>
      <c r="H148" s="306" t="s">
        <v>55</v>
      </c>
      <c r="I148" s="306" t="s">
        <v>58</v>
      </c>
      <c r="J148" s="306" t="s">
        <v>1371</v>
      </c>
      <c r="K148" s="305"/>
    </row>
    <row r="149" spans="2:11" s="1" customFormat="1" ht="17.25" customHeight="1">
      <c r="B149" s="304"/>
      <c r="C149" s="308" t="s">
        <v>1372</v>
      </c>
      <c r="D149" s="308"/>
      <c r="E149" s="308"/>
      <c r="F149" s="309" t="s">
        <v>1373</v>
      </c>
      <c r="G149" s="310"/>
      <c r="H149" s="308"/>
      <c r="I149" s="308"/>
      <c r="J149" s="308" t="s">
        <v>1374</v>
      </c>
      <c r="K149" s="305"/>
    </row>
    <row r="150" spans="2:11" s="1" customFormat="1" ht="5.25" customHeight="1">
      <c r="B150" s="316"/>
      <c r="C150" s="311"/>
      <c r="D150" s="311"/>
      <c r="E150" s="311"/>
      <c r="F150" s="311"/>
      <c r="G150" s="312"/>
      <c r="H150" s="311"/>
      <c r="I150" s="311"/>
      <c r="J150" s="311"/>
      <c r="K150" s="339"/>
    </row>
    <row r="151" spans="2:11" s="1" customFormat="1" ht="15" customHeight="1">
      <c r="B151" s="316"/>
      <c r="C151" s="343" t="s">
        <v>1377</v>
      </c>
      <c r="D151" s="293"/>
      <c r="E151" s="293"/>
      <c r="F151" s="344" t="s">
        <v>115</v>
      </c>
      <c r="G151" s="293"/>
      <c r="H151" s="343" t="s">
        <v>1414</v>
      </c>
      <c r="I151" s="343" t="s">
        <v>1376</v>
      </c>
      <c r="J151" s="343">
        <v>120</v>
      </c>
      <c r="K151" s="339"/>
    </row>
    <row r="152" spans="2:11" s="1" customFormat="1" ht="15" customHeight="1">
      <c r="B152" s="316"/>
      <c r="C152" s="343" t="s">
        <v>1423</v>
      </c>
      <c r="D152" s="293"/>
      <c r="E152" s="293"/>
      <c r="F152" s="344" t="s">
        <v>115</v>
      </c>
      <c r="G152" s="293"/>
      <c r="H152" s="343" t="s">
        <v>1434</v>
      </c>
      <c r="I152" s="343" t="s">
        <v>1376</v>
      </c>
      <c r="J152" s="343" t="s">
        <v>1425</v>
      </c>
      <c r="K152" s="339"/>
    </row>
    <row r="153" spans="2:11" s="1" customFormat="1" ht="15" customHeight="1">
      <c r="B153" s="316"/>
      <c r="C153" s="343" t="s">
        <v>89</v>
      </c>
      <c r="D153" s="293"/>
      <c r="E153" s="293"/>
      <c r="F153" s="344" t="s">
        <v>115</v>
      </c>
      <c r="G153" s="293"/>
      <c r="H153" s="343" t="s">
        <v>1435</v>
      </c>
      <c r="I153" s="343" t="s">
        <v>1376</v>
      </c>
      <c r="J153" s="343" t="s">
        <v>1425</v>
      </c>
      <c r="K153" s="339"/>
    </row>
    <row r="154" spans="2:11" s="1" customFormat="1" ht="15" customHeight="1">
      <c r="B154" s="316"/>
      <c r="C154" s="343" t="s">
        <v>1379</v>
      </c>
      <c r="D154" s="293"/>
      <c r="E154" s="293"/>
      <c r="F154" s="344" t="s">
        <v>1380</v>
      </c>
      <c r="G154" s="293"/>
      <c r="H154" s="343" t="s">
        <v>1414</v>
      </c>
      <c r="I154" s="343" t="s">
        <v>1376</v>
      </c>
      <c r="J154" s="343">
        <v>50</v>
      </c>
      <c r="K154" s="339"/>
    </row>
    <row r="155" spans="2:11" s="1" customFormat="1" ht="15" customHeight="1">
      <c r="B155" s="316"/>
      <c r="C155" s="343" t="s">
        <v>1382</v>
      </c>
      <c r="D155" s="293"/>
      <c r="E155" s="293"/>
      <c r="F155" s="344" t="s">
        <v>115</v>
      </c>
      <c r="G155" s="293"/>
      <c r="H155" s="343" t="s">
        <v>1414</v>
      </c>
      <c r="I155" s="343" t="s">
        <v>1384</v>
      </c>
      <c r="J155" s="343"/>
      <c r="K155" s="339"/>
    </row>
    <row r="156" spans="2:11" s="1" customFormat="1" ht="15" customHeight="1">
      <c r="B156" s="316"/>
      <c r="C156" s="343" t="s">
        <v>1393</v>
      </c>
      <c r="D156" s="293"/>
      <c r="E156" s="293"/>
      <c r="F156" s="344" t="s">
        <v>1380</v>
      </c>
      <c r="G156" s="293"/>
      <c r="H156" s="343" t="s">
        <v>1414</v>
      </c>
      <c r="I156" s="343" t="s">
        <v>1376</v>
      </c>
      <c r="J156" s="343">
        <v>50</v>
      </c>
      <c r="K156" s="339"/>
    </row>
    <row r="157" spans="2:11" s="1" customFormat="1" ht="15" customHeight="1">
      <c r="B157" s="316"/>
      <c r="C157" s="343" t="s">
        <v>1401</v>
      </c>
      <c r="D157" s="293"/>
      <c r="E157" s="293"/>
      <c r="F157" s="344" t="s">
        <v>1380</v>
      </c>
      <c r="G157" s="293"/>
      <c r="H157" s="343" t="s">
        <v>1414</v>
      </c>
      <c r="I157" s="343" t="s">
        <v>1376</v>
      </c>
      <c r="J157" s="343">
        <v>50</v>
      </c>
      <c r="K157" s="339"/>
    </row>
    <row r="158" spans="2:11" s="1" customFormat="1" ht="15" customHeight="1">
      <c r="B158" s="316"/>
      <c r="C158" s="343" t="s">
        <v>1399</v>
      </c>
      <c r="D158" s="293"/>
      <c r="E158" s="293"/>
      <c r="F158" s="344" t="s">
        <v>1380</v>
      </c>
      <c r="G158" s="293"/>
      <c r="H158" s="343" t="s">
        <v>1414</v>
      </c>
      <c r="I158" s="343" t="s">
        <v>1376</v>
      </c>
      <c r="J158" s="343">
        <v>50</v>
      </c>
      <c r="K158" s="339"/>
    </row>
    <row r="159" spans="2:11" s="1" customFormat="1" ht="15" customHeight="1">
      <c r="B159" s="316"/>
      <c r="C159" s="343" t="s">
        <v>130</v>
      </c>
      <c r="D159" s="293"/>
      <c r="E159" s="293"/>
      <c r="F159" s="344" t="s">
        <v>115</v>
      </c>
      <c r="G159" s="293"/>
      <c r="H159" s="343" t="s">
        <v>1436</v>
      </c>
      <c r="I159" s="343" t="s">
        <v>1376</v>
      </c>
      <c r="J159" s="343" t="s">
        <v>1437</v>
      </c>
      <c r="K159" s="339"/>
    </row>
    <row r="160" spans="2:11" s="1" customFormat="1" ht="15" customHeight="1">
      <c r="B160" s="316"/>
      <c r="C160" s="343" t="s">
        <v>1438</v>
      </c>
      <c r="D160" s="293"/>
      <c r="E160" s="293"/>
      <c r="F160" s="344" t="s">
        <v>115</v>
      </c>
      <c r="G160" s="293"/>
      <c r="H160" s="343" t="s">
        <v>1439</v>
      </c>
      <c r="I160" s="343" t="s">
        <v>1409</v>
      </c>
      <c r="J160" s="343"/>
      <c r="K160" s="339"/>
    </row>
    <row r="161" spans="2:11" s="1" customFormat="1" ht="15" customHeight="1">
      <c r="B161" s="345"/>
      <c r="C161" s="325"/>
      <c r="D161" s="325"/>
      <c r="E161" s="325"/>
      <c r="F161" s="325"/>
      <c r="G161" s="325"/>
      <c r="H161" s="325"/>
      <c r="I161" s="325"/>
      <c r="J161" s="325"/>
      <c r="K161" s="346"/>
    </row>
    <row r="162" spans="2:11" s="1" customFormat="1" ht="18.75" customHeight="1">
      <c r="B162" s="327"/>
      <c r="C162" s="337"/>
      <c r="D162" s="337"/>
      <c r="E162" s="337"/>
      <c r="F162" s="347"/>
      <c r="G162" s="337"/>
      <c r="H162" s="337"/>
      <c r="I162" s="337"/>
      <c r="J162" s="337"/>
      <c r="K162" s="327"/>
    </row>
    <row r="163" spans="2:11" s="1" customFormat="1" ht="18.75" customHeight="1">
      <c r="B163" s="300"/>
      <c r="C163" s="300"/>
      <c r="D163" s="300"/>
      <c r="E163" s="300"/>
      <c r="F163" s="300"/>
      <c r="G163" s="300"/>
      <c r="H163" s="300"/>
      <c r="I163" s="300"/>
      <c r="J163" s="300"/>
      <c r="K163" s="300"/>
    </row>
    <row r="164" spans="2:11" s="1" customFormat="1" ht="7.5" customHeight="1">
      <c r="B164" s="282"/>
      <c r="C164" s="283"/>
      <c r="D164" s="283"/>
      <c r="E164" s="283"/>
      <c r="F164" s="283"/>
      <c r="G164" s="283"/>
      <c r="H164" s="283"/>
      <c r="I164" s="283"/>
      <c r="J164" s="283"/>
      <c r="K164" s="284"/>
    </row>
    <row r="165" spans="2:11" s="1" customFormat="1" ht="45" customHeight="1">
      <c r="B165" s="285"/>
      <c r="C165" s="428" t="s">
        <v>1440</v>
      </c>
      <c r="D165" s="428"/>
      <c r="E165" s="428"/>
      <c r="F165" s="428"/>
      <c r="G165" s="428"/>
      <c r="H165" s="428"/>
      <c r="I165" s="428"/>
      <c r="J165" s="428"/>
      <c r="K165" s="286"/>
    </row>
    <row r="166" spans="2:11" s="1" customFormat="1" ht="17.25" customHeight="1">
      <c r="B166" s="285"/>
      <c r="C166" s="306" t="s">
        <v>1369</v>
      </c>
      <c r="D166" s="306"/>
      <c r="E166" s="306"/>
      <c r="F166" s="306" t="s">
        <v>1370</v>
      </c>
      <c r="G166" s="348"/>
      <c r="H166" s="349" t="s">
        <v>55</v>
      </c>
      <c r="I166" s="349" t="s">
        <v>58</v>
      </c>
      <c r="J166" s="306" t="s">
        <v>1371</v>
      </c>
      <c r="K166" s="286"/>
    </row>
    <row r="167" spans="2:11" s="1" customFormat="1" ht="17.25" customHeight="1">
      <c r="B167" s="287"/>
      <c r="C167" s="308" t="s">
        <v>1372</v>
      </c>
      <c r="D167" s="308"/>
      <c r="E167" s="308"/>
      <c r="F167" s="309" t="s">
        <v>1373</v>
      </c>
      <c r="G167" s="350"/>
      <c r="H167" s="351"/>
      <c r="I167" s="351"/>
      <c r="J167" s="308" t="s">
        <v>1374</v>
      </c>
      <c r="K167" s="288"/>
    </row>
    <row r="168" spans="2:11" s="1" customFormat="1" ht="5.25" customHeight="1">
      <c r="B168" s="316"/>
      <c r="C168" s="311"/>
      <c r="D168" s="311"/>
      <c r="E168" s="311"/>
      <c r="F168" s="311"/>
      <c r="G168" s="312"/>
      <c r="H168" s="311"/>
      <c r="I168" s="311"/>
      <c r="J168" s="311"/>
      <c r="K168" s="339"/>
    </row>
    <row r="169" spans="2:11" s="1" customFormat="1" ht="15" customHeight="1">
      <c r="B169" s="316"/>
      <c r="C169" s="293" t="s">
        <v>1377</v>
      </c>
      <c r="D169" s="293"/>
      <c r="E169" s="293"/>
      <c r="F169" s="314" t="s">
        <v>115</v>
      </c>
      <c r="G169" s="293"/>
      <c r="H169" s="293" t="s">
        <v>1414</v>
      </c>
      <c r="I169" s="293" t="s">
        <v>1376</v>
      </c>
      <c r="J169" s="293">
        <v>120</v>
      </c>
      <c r="K169" s="339"/>
    </row>
    <row r="170" spans="2:11" s="1" customFormat="1" ht="15" customHeight="1">
      <c r="B170" s="316"/>
      <c r="C170" s="293" t="s">
        <v>1423</v>
      </c>
      <c r="D170" s="293"/>
      <c r="E170" s="293"/>
      <c r="F170" s="314" t="s">
        <v>115</v>
      </c>
      <c r="G170" s="293"/>
      <c r="H170" s="293" t="s">
        <v>1424</v>
      </c>
      <c r="I170" s="293" t="s">
        <v>1376</v>
      </c>
      <c r="J170" s="293" t="s">
        <v>1425</v>
      </c>
      <c r="K170" s="339"/>
    </row>
    <row r="171" spans="2:11" s="1" customFormat="1" ht="15" customHeight="1">
      <c r="B171" s="316"/>
      <c r="C171" s="293" t="s">
        <v>89</v>
      </c>
      <c r="D171" s="293"/>
      <c r="E171" s="293"/>
      <c r="F171" s="314" t="s">
        <v>115</v>
      </c>
      <c r="G171" s="293"/>
      <c r="H171" s="293" t="s">
        <v>1441</v>
      </c>
      <c r="I171" s="293" t="s">
        <v>1376</v>
      </c>
      <c r="J171" s="293" t="s">
        <v>1425</v>
      </c>
      <c r="K171" s="339"/>
    </row>
    <row r="172" spans="2:11" s="1" customFormat="1" ht="15" customHeight="1">
      <c r="B172" s="316"/>
      <c r="C172" s="293" t="s">
        <v>1379</v>
      </c>
      <c r="D172" s="293"/>
      <c r="E172" s="293"/>
      <c r="F172" s="314" t="s">
        <v>1380</v>
      </c>
      <c r="G172" s="293"/>
      <c r="H172" s="293" t="s">
        <v>1441</v>
      </c>
      <c r="I172" s="293" t="s">
        <v>1376</v>
      </c>
      <c r="J172" s="293">
        <v>50</v>
      </c>
      <c r="K172" s="339"/>
    </row>
    <row r="173" spans="2:11" s="1" customFormat="1" ht="15" customHeight="1">
      <c r="B173" s="316"/>
      <c r="C173" s="293" t="s">
        <v>1382</v>
      </c>
      <c r="D173" s="293"/>
      <c r="E173" s="293"/>
      <c r="F173" s="314" t="s">
        <v>115</v>
      </c>
      <c r="G173" s="293"/>
      <c r="H173" s="293" t="s">
        <v>1441</v>
      </c>
      <c r="I173" s="293" t="s">
        <v>1384</v>
      </c>
      <c r="J173" s="293"/>
      <c r="K173" s="339"/>
    </row>
    <row r="174" spans="2:11" s="1" customFormat="1" ht="15" customHeight="1">
      <c r="B174" s="316"/>
      <c r="C174" s="293" t="s">
        <v>1393</v>
      </c>
      <c r="D174" s="293"/>
      <c r="E174" s="293"/>
      <c r="F174" s="314" t="s">
        <v>1380</v>
      </c>
      <c r="G174" s="293"/>
      <c r="H174" s="293" t="s">
        <v>1441</v>
      </c>
      <c r="I174" s="293" t="s">
        <v>1376</v>
      </c>
      <c r="J174" s="293">
        <v>50</v>
      </c>
      <c r="K174" s="339"/>
    </row>
    <row r="175" spans="2:11" s="1" customFormat="1" ht="15" customHeight="1">
      <c r="B175" s="316"/>
      <c r="C175" s="293" t="s">
        <v>1401</v>
      </c>
      <c r="D175" s="293"/>
      <c r="E175" s="293"/>
      <c r="F175" s="314" t="s">
        <v>1380</v>
      </c>
      <c r="G175" s="293"/>
      <c r="H175" s="293" t="s">
        <v>1441</v>
      </c>
      <c r="I175" s="293" t="s">
        <v>1376</v>
      </c>
      <c r="J175" s="293">
        <v>50</v>
      </c>
      <c r="K175" s="339"/>
    </row>
    <row r="176" spans="2:11" s="1" customFormat="1" ht="15" customHeight="1">
      <c r="B176" s="316"/>
      <c r="C176" s="293" t="s">
        <v>1399</v>
      </c>
      <c r="D176" s="293"/>
      <c r="E176" s="293"/>
      <c r="F176" s="314" t="s">
        <v>1380</v>
      </c>
      <c r="G176" s="293"/>
      <c r="H176" s="293" t="s">
        <v>1441</v>
      </c>
      <c r="I176" s="293" t="s">
        <v>1376</v>
      </c>
      <c r="J176" s="293">
        <v>50</v>
      </c>
      <c r="K176" s="339"/>
    </row>
    <row r="177" spans="2:11" s="1" customFormat="1" ht="15" customHeight="1">
      <c r="B177" s="316"/>
      <c r="C177" s="293" t="s">
        <v>151</v>
      </c>
      <c r="D177" s="293"/>
      <c r="E177" s="293"/>
      <c r="F177" s="314" t="s">
        <v>115</v>
      </c>
      <c r="G177" s="293"/>
      <c r="H177" s="293" t="s">
        <v>1442</v>
      </c>
      <c r="I177" s="293" t="s">
        <v>1443</v>
      </c>
      <c r="J177" s="293"/>
      <c r="K177" s="339"/>
    </row>
    <row r="178" spans="2:11" s="1" customFormat="1" ht="15" customHeight="1">
      <c r="B178" s="316"/>
      <c r="C178" s="293" t="s">
        <v>58</v>
      </c>
      <c r="D178" s="293"/>
      <c r="E178" s="293"/>
      <c r="F178" s="314" t="s">
        <v>115</v>
      </c>
      <c r="G178" s="293"/>
      <c r="H178" s="293" t="s">
        <v>1444</v>
      </c>
      <c r="I178" s="293" t="s">
        <v>1445</v>
      </c>
      <c r="J178" s="293">
        <v>1</v>
      </c>
      <c r="K178" s="339"/>
    </row>
    <row r="179" spans="2:11" s="1" customFormat="1" ht="15" customHeight="1">
      <c r="B179" s="316"/>
      <c r="C179" s="293" t="s">
        <v>54</v>
      </c>
      <c r="D179" s="293"/>
      <c r="E179" s="293"/>
      <c r="F179" s="314" t="s">
        <v>115</v>
      </c>
      <c r="G179" s="293"/>
      <c r="H179" s="293" t="s">
        <v>1446</v>
      </c>
      <c r="I179" s="293" t="s">
        <v>1376</v>
      </c>
      <c r="J179" s="293">
        <v>20</v>
      </c>
      <c r="K179" s="339"/>
    </row>
    <row r="180" spans="2:11" s="1" customFormat="1" ht="15" customHeight="1">
      <c r="B180" s="316"/>
      <c r="C180" s="293" t="s">
        <v>55</v>
      </c>
      <c r="D180" s="293"/>
      <c r="E180" s="293"/>
      <c r="F180" s="314" t="s">
        <v>115</v>
      </c>
      <c r="G180" s="293"/>
      <c r="H180" s="293" t="s">
        <v>1447</v>
      </c>
      <c r="I180" s="293" t="s">
        <v>1376</v>
      </c>
      <c r="J180" s="293">
        <v>255</v>
      </c>
      <c r="K180" s="339"/>
    </row>
    <row r="181" spans="2:11" s="1" customFormat="1" ht="15" customHeight="1">
      <c r="B181" s="316"/>
      <c r="C181" s="293" t="s">
        <v>152</v>
      </c>
      <c r="D181" s="293"/>
      <c r="E181" s="293"/>
      <c r="F181" s="314" t="s">
        <v>115</v>
      </c>
      <c r="G181" s="293"/>
      <c r="H181" s="293" t="s">
        <v>1339</v>
      </c>
      <c r="I181" s="293" t="s">
        <v>1376</v>
      </c>
      <c r="J181" s="293">
        <v>10</v>
      </c>
      <c r="K181" s="339"/>
    </row>
    <row r="182" spans="2:11" s="1" customFormat="1" ht="15" customHeight="1">
      <c r="B182" s="316"/>
      <c r="C182" s="293" t="s">
        <v>153</v>
      </c>
      <c r="D182" s="293"/>
      <c r="E182" s="293"/>
      <c r="F182" s="314" t="s">
        <v>115</v>
      </c>
      <c r="G182" s="293"/>
      <c r="H182" s="293" t="s">
        <v>1448</v>
      </c>
      <c r="I182" s="293" t="s">
        <v>1409</v>
      </c>
      <c r="J182" s="293"/>
      <c r="K182" s="339"/>
    </row>
    <row r="183" spans="2:11" s="1" customFormat="1" ht="15" customHeight="1">
      <c r="B183" s="316"/>
      <c r="C183" s="293" t="s">
        <v>1449</v>
      </c>
      <c r="D183" s="293"/>
      <c r="E183" s="293"/>
      <c r="F183" s="314" t="s">
        <v>115</v>
      </c>
      <c r="G183" s="293"/>
      <c r="H183" s="293" t="s">
        <v>1450</v>
      </c>
      <c r="I183" s="293" t="s">
        <v>1409</v>
      </c>
      <c r="J183" s="293"/>
      <c r="K183" s="339"/>
    </row>
    <row r="184" spans="2:11" s="1" customFormat="1" ht="15" customHeight="1">
      <c r="B184" s="316"/>
      <c r="C184" s="293" t="s">
        <v>1438</v>
      </c>
      <c r="D184" s="293"/>
      <c r="E184" s="293"/>
      <c r="F184" s="314" t="s">
        <v>115</v>
      </c>
      <c r="G184" s="293"/>
      <c r="H184" s="293" t="s">
        <v>1451</v>
      </c>
      <c r="I184" s="293" t="s">
        <v>1409</v>
      </c>
      <c r="J184" s="293"/>
      <c r="K184" s="339"/>
    </row>
    <row r="185" spans="2:11" s="1" customFormat="1" ht="15" customHeight="1">
      <c r="B185" s="316"/>
      <c r="C185" s="293" t="s">
        <v>155</v>
      </c>
      <c r="D185" s="293"/>
      <c r="E185" s="293"/>
      <c r="F185" s="314" t="s">
        <v>1380</v>
      </c>
      <c r="G185" s="293"/>
      <c r="H185" s="293" t="s">
        <v>1452</v>
      </c>
      <c r="I185" s="293" t="s">
        <v>1376</v>
      </c>
      <c r="J185" s="293">
        <v>50</v>
      </c>
      <c r="K185" s="339"/>
    </row>
    <row r="186" spans="2:11" s="1" customFormat="1" ht="15" customHeight="1">
      <c r="B186" s="316"/>
      <c r="C186" s="293" t="s">
        <v>1453</v>
      </c>
      <c r="D186" s="293"/>
      <c r="E186" s="293"/>
      <c r="F186" s="314" t="s">
        <v>1380</v>
      </c>
      <c r="G186" s="293"/>
      <c r="H186" s="293" t="s">
        <v>1454</v>
      </c>
      <c r="I186" s="293" t="s">
        <v>1455</v>
      </c>
      <c r="J186" s="293"/>
      <c r="K186" s="339"/>
    </row>
    <row r="187" spans="2:11" s="1" customFormat="1" ht="15" customHeight="1">
      <c r="B187" s="316"/>
      <c r="C187" s="293" t="s">
        <v>1456</v>
      </c>
      <c r="D187" s="293"/>
      <c r="E187" s="293"/>
      <c r="F187" s="314" t="s">
        <v>1380</v>
      </c>
      <c r="G187" s="293"/>
      <c r="H187" s="293" t="s">
        <v>1457</v>
      </c>
      <c r="I187" s="293" t="s">
        <v>1455</v>
      </c>
      <c r="J187" s="293"/>
      <c r="K187" s="339"/>
    </row>
    <row r="188" spans="2:11" s="1" customFormat="1" ht="15" customHeight="1">
      <c r="B188" s="316"/>
      <c r="C188" s="293" t="s">
        <v>1458</v>
      </c>
      <c r="D188" s="293"/>
      <c r="E188" s="293"/>
      <c r="F188" s="314" t="s">
        <v>1380</v>
      </c>
      <c r="G188" s="293"/>
      <c r="H188" s="293" t="s">
        <v>1459</v>
      </c>
      <c r="I188" s="293" t="s">
        <v>1455</v>
      </c>
      <c r="J188" s="293"/>
      <c r="K188" s="339"/>
    </row>
    <row r="189" spans="2:11" s="1" customFormat="1" ht="15" customHeight="1">
      <c r="B189" s="316"/>
      <c r="C189" s="352" t="s">
        <v>1460</v>
      </c>
      <c r="D189" s="293"/>
      <c r="E189" s="293"/>
      <c r="F189" s="314" t="s">
        <v>1380</v>
      </c>
      <c r="G189" s="293"/>
      <c r="H189" s="293" t="s">
        <v>1461</v>
      </c>
      <c r="I189" s="293" t="s">
        <v>1462</v>
      </c>
      <c r="J189" s="353" t="s">
        <v>1463</v>
      </c>
      <c r="K189" s="339"/>
    </row>
    <row r="190" spans="2:11" s="18" customFormat="1" ht="15" customHeight="1">
      <c r="B190" s="354"/>
      <c r="C190" s="355" t="s">
        <v>1464</v>
      </c>
      <c r="D190" s="356"/>
      <c r="E190" s="356"/>
      <c r="F190" s="357" t="s">
        <v>1380</v>
      </c>
      <c r="G190" s="356"/>
      <c r="H190" s="356" t="s">
        <v>1465</v>
      </c>
      <c r="I190" s="356" t="s">
        <v>1462</v>
      </c>
      <c r="J190" s="358" t="s">
        <v>1463</v>
      </c>
      <c r="K190" s="359"/>
    </row>
    <row r="191" spans="2:11" s="1" customFormat="1" ht="15" customHeight="1">
      <c r="B191" s="316"/>
      <c r="C191" s="352" t="s">
        <v>43</v>
      </c>
      <c r="D191" s="293"/>
      <c r="E191" s="293"/>
      <c r="F191" s="314" t="s">
        <v>115</v>
      </c>
      <c r="G191" s="293"/>
      <c r="H191" s="290" t="s">
        <v>1466</v>
      </c>
      <c r="I191" s="293" t="s">
        <v>1467</v>
      </c>
      <c r="J191" s="293"/>
      <c r="K191" s="339"/>
    </row>
    <row r="192" spans="2:11" s="1" customFormat="1" ht="15" customHeight="1">
      <c r="B192" s="316"/>
      <c r="C192" s="352" t="s">
        <v>1468</v>
      </c>
      <c r="D192" s="293"/>
      <c r="E192" s="293"/>
      <c r="F192" s="314" t="s">
        <v>115</v>
      </c>
      <c r="G192" s="293"/>
      <c r="H192" s="293" t="s">
        <v>1469</v>
      </c>
      <c r="I192" s="293" t="s">
        <v>1409</v>
      </c>
      <c r="J192" s="293"/>
      <c r="K192" s="339"/>
    </row>
    <row r="193" spans="2:11" s="1" customFormat="1" ht="15" customHeight="1">
      <c r="B193" s="316"/>
      <c r="C193" s="352" t="s">
        <v>1470</v>
      </c>
      <c r="D193" s="293"/>
      <c r="E193" s="293"/>
      <c r="F193" s="314" t="s">
        <v>115</v>
      </c>
      <c r="G193" s="293"/>
      <c r="H193" s="293" t="s">
        <v>1471</v>
      </c>
      <c r="I193" s="293" t="s">
        <v>1409</v>
      </c>
      <c r="J193" s="293"/>
      <c r="K193" s="339"/>
    </row>
    <row r="194" spans="2:11" s="1" customFormat="1" ht="15" customHeight="1">
      <c r="B194" s="316"/>
      <c r="C194" s="352" t="s">
        <v>1472</v>
      </c>
      <c r="D194" s="293"/>
      <c r="E194" s="293"/>
      <c r="F194" s="314" t="s">
        <v>1380</v>
      </c>
      <c r="G194" s="293"/>
      <c r="H194" s="293" t="s">
        <v>1473</v>
      </c>
      <c r="I194" s="293" t="s">
        <v>1409</v>
      </c>
      <c r="J194" s="293"/>
      <c r="K194" s="339"/>
    </row>
    <row r="195" spans="2:11" s="1" customFormat="1" ht="15" customHeight="1">
      <c r="B195" s="345"/>
      <c r="C195" s="360"/>
      <c r="D195" s="325"/>
      <c r="E195" s="325"/>
      <c r="F195" s="325"/>
      <c r="G195" s="325"/>
      <c r="H195" s="325"/>
      <c r="I195" s="325"/>
      <c r="J195" s="325"/>
      <c r="K195" s="346"/>
    </row>
    <row r="196" spans="2:11" s="1" customFormat="1" ht="18.75" customHeight="1">
      <c r="B196" s="327"/>
      <c r="C196" s="337"/>
      <c r="D196" s="337"/>
      <c r="E196" s="337"/>
      <c r="F196" s="347"/>
      <c r="G196" s="337"/>
      <c r="H196" s="337"/>
      <c r="I196" s="337"/>
      <c r="J196" s="337"/>
      <c r="K196" s="327"/>
    </row>
    <row r="197" spans="2:11" s="1" customFormat="1" ht="18.75" customHeight="1">
      <c r="B197" s="327"/>
      <c r="C197" s="337"/>
      <c r="D197" s="337"/>
      <c r="E197" s="337"/>
      <c r="F197" s="347"/>
      <c r="G197" s="337"/>
      <c r="H197" s="337"/>
      <c r="I197" s="337"/>
      <c r="J197" s="337"/>
      <c r="K197" s="327"/>
    </row>
    <row r="198" spans="2:11" s="1" customFormat="1" ht="18.75" customHeight="1">
      <c r="B198" s="300"/>
      <c r="C198" s="300"/>
      <c r="D198" s="300"/>
      <c r="E198" s="300"/>
      <c r="F198" s="300"/>
      <c r="G198" s="300"/>
      <c r="H198" s="300"/>
      <c r="I198" s="300"/>
      <c r="J198" s="300"/>
      <c r="K198" s="300"/>
    </row>
    <row r="199" spans="2:11" s="1" customFormat="1" ht="13.5">
      <c r="B199" s="282"/>
      <c r="C199" s="283"/>
      <c r="D199" s="283"/>
      <c r="E199" s="283"/>
      <c r="F199" s="283"/>
      <c r="G199" s="283"/>
      <c r="H199" s="283"/>
      <c r="I199" s="283"/>
      <c r="J199" s="283"/>
      <c r="K199" s="284"/>
    </row>
    <row r="200" spans="2:11" s="1" customFormat="1" ht="21">
      <c r="B200" s="285"/>
      <c r="C200" s="428" t="s">
        <v>1474</v>
      </c>
      <c r="D200" s="428"/>
      <c r="E200" s="428"/>
      <c r="F200" s="428"/>
      <c r="G200" s="428"/>
      <c r="H200" s="428"/>
      <c r="I200" s="428"/>
      <c r="J200" s="428"/>
      <c r="K200" s="286"/>
    </row>
    <row r="201" spans="2:11" s="1" customFormat="1" ht="25.5" customHeight="1">
      <c r="B201" s="285"/>
      <c r="C201" s="361" t="s">
        <v>1475</v>
      </c>
      <c r="D201" s="361"/>
      <c r="E201" s="361"/>
      <c r="F201" s="361" t="s">
        <v>1476</v>
      </c>
      <c r="G201" s="362"/>
      <c r="H201" s="431" t="s">
        <v>1477</v>
      </c>
      <c r="I201" s="431"/>
      <c r="J201" s="431"/>
      <c r="K201" s="286"/>
    </row>
    <row r="202" spans="2:11" s="1" customFormat="1" ht="5.25" customHeight="1">
      <c r="B202" s="316"/>
      <c r="C202" s="311"/>
      <c r="D202" s="311"/>
      <c r="E202" s="311"/>
      <c r="F202" s="311"/>
      <c r="G202" s="337"/>
      <c r="H202" s="311"/>
      <c r="I202" s="311"/>
      <c r="J202" s="311"/>
      <c r="K202" s="339"/>
    </row>
    <row r="203" spans="2:11" s="1" customFormat="1" ht="15" customHeight="1">
      <c r="B203" s="316"/>
      <c r="C203" s="293" t="s">
        <v>1467</v>
      </c>
      <c r="D203" s="293"/>
      <c r="E203" s="293"/>
      <c r="F203" s="314" t="s">
        <v>44</v>
      </c>
      <c r="G203" s="293"/>
      <c r="H203" s="432" t="s">
        <v>1478</v>
      </c>
      <c r="I203" s="432"/>
      <c r="J203" s="432"/>
      <c r="K203" s="339"/>
    </row>
    <row r="204" spans="2:11" s="1" customFormat="1" ht="15" customHeight="1">
      <c r="B204" s="316"/>
      <c r="C204" s="293"/>
      <c r="D204" s="293"/>
      <c r="E204" s="293"/>
      <c r="F204" s="314" t="s">
        <v>45</v>
      </c>
      <c r="G204" s="293"/>
      <c r="H204" s="432" t="s">
        <v>1479</v>
      </c>
      <c r="I204" s="432"/>
      <c r="J204" s="432"/>
      <c r="K204" s="339"/>
    </row>
    <row r="205" spans="2:11" s="1" customFormat="1" ht="15" customHeight="1">
      <c r="B205" s="316"/>
      <c r="C205" s="293"/>
      <c r="D205" s="293"/>
      <c r="E205" s="293"/>
      <c r="F205" s="314" t="s">
        <v>48</v>
      </c>
      <c r="G205" s="293"/>
      <c r="H205" s="432" t="s">
        <v>1480</v>
      </c>
      <c r="I205" s="432"/>
      <c r="J205" s="432"/>
      <c r="K205" s="339"/>
    </row>
    <row r="206" spans="2:11" s="1" customFormat="1" ht="15" customHeight="1">
      <c r="B206" s="316"/>
      <c r="C206" s="293"/>
      <c r="D206" s="293"/>
      <c r="E206" s="293"/>
      <c r="F206" s="314" t="s">
        <v>46</v>
      </c>
      <c r="G206" s="293"/>
      <c r="H206" s="432" t="s">
        <v>1481</v>
      </c>
      <c r="I206" s="432"/>
      <c r="J206" s="432"/>
      <c r="K206" s="339"/>
    </row>
    <row r="207" spans="2:11" s="1" customFormat="1" ht="15" customHeight="1">
      <c r="B207" s="316"/>
      <c r="C207" s="293"/>
      <c r="D207" s="293"/>
      <c r="E207" s="293"/>
      <c r="F207" s="314" t="s">
        <v>47</v>
      </c>
      <c r="G207" s="293"/>
      <c r="H207" s="432" t="s">
        <v>1482</v>
      </c>
      <c r="I207" s="432"/>
      <c r="J207" s="432"/>
      <c r="K207" s="339"/>
    </row>
    <row r="208" spans="2:11" s="1" customFormat="1" ht="15" customHeight="1">
      <c r="B208" s="316"/>
      <c r="C208" s="293"/>
      <c r="D208" s="293"/>
      <c r="E208" s="293"/>
      <c r="F208" s="314"/>
      <c r="G208" s="293"/>
      <c r="H208" s="293"/>
      <c r="I208" s="293"/>
      <c r="J208" s="293"/>
      <c r="K208" s="339"/>
    </row>
    <row r="209" spans="2:11" s="1" customFormat="1" ht="15" customHeight="1">
      <c r="B209" s="316"/>
      <c r="C209" s="293" t="s">
        <v>1421</v>
      </c>
      <c r="D209" s="293"/>
      <c r="E209" s="293"/>
      <c r="F209" s="314" t="s">
        <v>80</v>
      </c>
      <c r="G209" s="293"/>
      <c r="H209" s="432" t="s">
        <v>1483</v>
      </c>
      <c r="I209" s="432"/>
      <c r="J209" s="432"/>
      <c r="K209" s="339"/>
    </row>
    <row r="210" spans="2:11" s="1" customFormat="1" ht="15" customHeight="1">
      <c r="B210" s="316"/>
      <c r="C210" s="293"/>
      <c r="D210" s="293"/>
      <c r="E210" s="293"/>
      <c r="F210" s="314" t="s">
        <v>1321</v>
      </c>
      <c r="G210" s="293"/>
      <c r="H210" s="432" t="s">
        <v>1322</v>
      </c>
      <c r="I210" s="432"/>
      <c r="J210" s="432"/>
      <c r="K210" s="339"/>
    </row>
    <row r="211" spans="2:11" s="1" customFormat="1" ht="15" customHeight="1">
      <c r="B211" s="316"/>
      <c r="C211" s="293"/>
      <c r="D211" s="293"/>
      <c r="E211" s="293"/>
      <c r="F211" s="314" t="s">
        <v>1319</v>
      </c>
      <c r="G211" s="293"/>
      <c r="H211" s="432" t="s">
        <v>1484</v>
      </c>
      <c r="I211" s="432"/>
      <c r="J211" s="432"/>
      <c r="K211" s="339"/>
    </row>
    <row r="212" spans="2:11" s="1" customFormat="1" ht="15" customHeight="1">
      <c r="B212" s="363"/>
      <c r="C212" s="293"/>
      <c r="D212" s="293"/>
      <c r="E212" s="293"/>
      <c r="F212" s="314" t="s">
        <v>109</v>
      </c>
      <c r="G212" s="352"/>
      <c r="H212" s="433" t="s">
        <v>108</v>
      </c>
      <c r="I212" s="433"/>
      <c r="J212" s="433"/>
      <c r="K212" s="364"/>
    </row>
    <row r="213" spans="2:11" s="1" customFormat="1" ht="15" customHeight="1">
      <c r="B213" s="363"/>
      <c r="C213" s="293"/>
      <c r="D213" s="293"/>
      <c r="E213" s="293"/>
      <c r="F213" s="314" t="s">
        <v>1323</v>
      </c>
      <c r="G213" s="352"/>
      <c r="H213" s="433" t="s">
        <v>1268</v>
      </c>
      <c r="I213" s="433"/>
      <c r="J213" s="433"/>
      <c r="K213" s="364"/>
    </row>
    <row r="214" spans="2:11" s="1" customFormat="1" ht="15" customHeight="1">
      <c r="B214" s="363"/>
      <c r="C214" s="293"/>
      <c r="D214" s="293"/>
      <c r="E214" s="293"/>
      <c r="F214" s="314"/>
      <c r="G214" s="352"/>
      <c r="H214" s="343"/>
      <c r="I214" s="343"/>
      <c r="J214" s="343"/>
      <c r="K214" s="364"/>
    </row>
    <row r="215" spans="2:11" s="1" customFormat="1" ht="15" customHeight="1">
      <c r="B215" s="363"/>
      <c r="C215" s="293" t="s">
        <v>1445</v>
      </c>
      <c r="D215" s="293"/>
      <c r="E215" s="293"/>
      <c r="F215" s="314">
        <v>1</v>
      </c>
      <c r="G215" s="352"/>
      <c r="H215" s="433" t="s">
        <v>1485</v>
      </c>
      <c r="I215" s="433"/>
      <c r="J215" s="433"/>
      <c r="K215" s="364"/>
    </row>
    <row r="216" spans="2:11" s="1" customFormat="1" ht="15" customHeight="1">
      <c r="B216" s="363"/>
      <c r="C216" s="293"/>
      <c r="D216" s="293"/>
      <c r="E216" s="293"/>
      <c r="F216" s="314">
        <v>2</v>
      </c>
      <c r="G216" s="352"/>
      <c r="H216" s="433" t="s">
        <v>1486</v>
      </c>
      <c r="I216" s="433"/>
      <c r="J216" s="433"/>
      <c r="K216" s="364"/>
    </row>
    <row r="217" spans="2:11" s="1" customFormat="1" ht="15" customHeight="1">
      <c r="B217" s="363"/>
      <c r="C217" s="293"/>
      <c r="D217" s="293"/>
      <c r="E217" s="293"/>
      <c r="F217" s="314">
        <v>3</v>
      </c>
      <c r="G217" s="352"/>
      <c r="H217" s="433" t="s">
        <v>1487</v>
      </c>
      <c r="I217" s="433"/>
      <c r="J217" s="433"/>
      <c r="K217" s="364"/>
    </row>
    <row r="218" spans="2:11" s="1" customFormat="1" ht="15" customHeight="1">
      <c r="B218" s="363"/>
      <c r="C218" s="293"/>
      <c r="D218" s="293"/>
      <c r="E218" s="293"/>
      <c r="F218" s="314">
        <v>4</v>
      </c>
      <c r="G218" s="352"/>
      <c r="H218" s="433" t="s">
        <v>1488</v>
      </c>
      <c r="I218" s="433"/>
      <c r="J218" s="433"/>
      <c r="K218" s="364"/>
    </row>
    <row r="219" spans="2:11" s="1" customFormat="1" ht="12.75" customHeight="1">
      <c r="B219" s="365"/>
      <c r="C219" s="366"/>
      <c r="D219" s="366"/>
      <c r="E219" s="366"/>
      <c r="F219" s="366"/>
      <c r="G219" s="366"/>
      <c r="H219" s="366"/>
      <c r="I219" s="366"/>
      <c r="J219" s="366"/>
      <c r="K219" s="367"/>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2024-OST-02-11 - D.1.1-Ar...</vt:lpstr>
      <vt:lpstr>2024-OST-02-14-4-1 - D.1....</vt:lpstr>
      <vt:lpstr>2024-OST-02-14-4-2 - D.1....</vt:lpstr>
      <vt:lpstr>2024-OST-02-14-5-1 - D.1....</vt:lpstr>
      <vt:lpstr>2024-OST-02-14-5-2 - D.1....</vt:lpstr>
      <vt:lpstr>2024-OST-02-VON - Vedlejš...</vt:lpstr>
      <vt:lpstr>Seznam figur</vt:lpstr>
      <vt:lpstr>Pokyny pro vyplnění</vt:lpstr>
      <vt:lpstr>'2024-OST-02-11 - D.1.1-Ar...'!Názvy_tisku</vt:lpstr>
      <vt:lpstr>'2024-OST-02-14-4-1 - D.1....'!Názvy_tisku</vt:lpstr>
      <vt:lpstr>'2024-OST-02-14-4-2 - D.1....'!Názvy_tisku</vt:lpstr>
      <vt:lpstr>'2024-OST-02-14-5-1 - D.1....'!Názvy_tisku</vt:lpstr>
      <vt:lpstr>'2024-OST-02-14-5-2 - D.1....'!Názvy_tisku</vt:lpstr>
      <vt:lpstr>'2024-OST-02-VON - Vedlejš...'!Názvy_tisku</vt:lpstr>
      <vt:lpstr>'Rekapitulace stavby'!Názvy_tisku</vt:lpstr>
      <vt:lpstr>'Seznam figur'!Názvy_tisku</vt:lpstr>
      <vt:lpstr>'2024-OST-02-11 - D.1.1-Ar...'!Oblast_tisku</vt:lpstr>
      <vt:lpstr>'2024-OST-02-14-4-1 - D.1....'!Oblast_tisku</vt:lpstr>
      <vt:lpstr>'2024-OST-02-14-4-2 - D.1....'!Oblast_tisku</vt:lpstr>
      <vt:lpstr>'2024-OST-02-14-5-1 - D.1....'!Oblast_tisku</vt:lpstr>
      <vt:lpstr>'2024-OST-02-14-5-2 - D.1....'!Oblast_tisku</vt:lpstr>
      <vt:lpstr>'2024-OST-02-VON - Vedlejš...'!Oblast_tisku</vt:lpstr>
      <vt:lpstr>'Pokyny pro vyplnění'!Oblast_tisku</vt:lpstr>
      <vt:lpstr>'Rekapitulace stavby'!Oblast_tisku</vt:lpstr>
      <vt:lpstr>'Seznam figur'!Oblast_tisku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HEJMALOVA\Alena Hejmalova</dc:creator>
  <cp:lastModifiedBy>Alena Hejmalova</cp:lastModifiedBy>
  <dcterms:created xsi:type="dcterms:W3CDTF">2024-03-25T08:03:40Z</dcterms:created>
  <dcterms:modified xsi:type="dcterms:W3CDTF">2024-03-25T08:07:24Z</dcterms:modified>
</cp:coreProperties>
</file>